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8"/>
  </bookViews>
  <sheets>
    <sheet name="1.mell." sheetId="1" r:id="rId1"/>
    <sheet name="2.mell." sheetId="2" r:id="rId2"/>
    <sheet name="3.mell" sheetId="3" r:id="rId3"/>
    <sheet name="4.mell" sheetId="4" r:id="rId4"/>
    <sheet name="5.mell" sheetId="5" r:id="rId5"/>
    <sheet name="6.mell" sheetId="6" r:id="rId6"/>
    <sheet name="7. mell" sheetId="7" r:id="rId7"/>
    <sheet name="8. mell." sheetId="8" r:id="rId8"/>
    <sheet name="9mell" sheetId="9" r:id="rId9"/>
  </sheets>
  <externalReferences>
    <externalReference r:id="rId12"/>
  </externalReferences>
  <definedNames>
    <definedName name="enczi">'[1]rszakfössz'!$D$123</definedName>
  </definedNames>
  <calcPr fullCalcOnLoad="1"/>
</workbook>
</file>

<file path=xl/sharedStrings.xml><?xml version="1.0" encoding="utf-8"?>
<sst xmlns="http://schemas.openxmlformats.org/spreadsheetml/2006/main" count="775" uniqueCount="656">
  <si>
    <t>megnevezés</t>
  </si>
  <si>
    <t>Kiadások</t>
  </si>
  <si>
    <t>Rendszeres személyi juttatások</t>
  </si>
  <si>
    <t>Nem rendszeres személyi juttatás</t>
  </si>
  <si>
    <t>Külső Személyi juttatás</t>
  </si>
  <si>
    <t>Személyi juttatás összesen</t>
  </si>
  <si>
    <t>Munkadókat terhelő járulékok</t>
  </si>
  <si>
    <t>Dologi kiadások</t>
  </si>
  <si>
    <t>Egyéb folyó kiadások</t>
  </si>
  <si>
    <t>Társadalom és szociálpolitikai juttatás</t>
  </si>
  <si>
    <t>Támogatás értékű működési kiadás</t>
  </si>
  <si>
    <t>Működésre átadott pénzeszköz</t>
  </si>
  <si>
    <t>Működési kiadások összesen</t>
  </si>
  <si>
    <t>Felhalmozási kiadások</t>
  </si>
  <si>
    <t>általános tartalék</t>
  </si>
  <si>
    <t>Céltartalék</t>
  </si>
  <si>
    <t>Tartalékok összesen</t>
  </si>
  <si>
    <t>Kiadások összesen</t>
  </si>
  <si>
    <t>Bevételek</t>
  </si>
  <si>
    <t>Intézményi működési bevételek</t>
  </si>
  <si>
    <t>Támogatás értékű működési bevételek</t>
  </si>
  <si>
    <t>Saját bevételek összesen</t>
  </si>
  <si>
    <t xml:space="preserve">        Helyi adók</t>
  </si>
  <si>
    <t xml:space="preserve">        megosztott központi adók</t>
  </si>
  <si>
    <t>Önkormányzatok sajátos folyó bevétele össz.</t>
  </si>
  <si>
    <t>Normatív állami támogatás</t>
  </si>
  <si>
    <t>Kötött felhasználású állami támogatás</t>
  </si>
  <si>
    <t>Központi költségvetési támogatás össz.</t>
  </si>
  <si>
    <t>Kölcsönök megtérülése</t>
  </si>
  <si>
    <t>pénzmaradvány igénybevétel</t>
  </si>
  <si>
    <t>Működési bevételek összesen</t>
  </si>
  <si>
    <t>Felhalmozási bevételek</t>
  </si>
  <si>
    <t>Bevételek összesen</t>
  </si>
  <si>
    <t>Megnevezés</t>
  </si>
  <si>
    <t xml:space="preserve">                                             KIADÁSOK</t>
  </si>
  <si>
    <t xml:space="preserve">Működési kiadások </t>
  </si>
  <si>
    <t xml:space="preserve">     Személyi juttatások</t>
  </si>
  <si>
    <t xml:space="preserve">    Munkaadókat terhelő járulékok </t>
  </si>
  <si>
    <t xml:space="preserve">    Dologi kiadások és egyéb folyó kiadások</t>
  </si>
  <si>
    <t xml:space="preserve">     Működési célú támogatásértékű kiadások </t>
  </si>
  <si>
    <t xml:space="preserve">     Államháztartáson kívűli működési célú pénzeszközátadás</t>
  </si>
  <si>
    <t xml:space="preserve">    Társadalom és szociál politikai juttatások</t>
  </si>
  <si>
    <t xml:space="preserve">Felhalmozási kiadások </t>
  </si>
  <si>
    <t>Költségvetési pénzforgalmi kiadások összesen</t>
  </si>
  <si>
    <t>Finanszírozási kiadások</t>
  </si>
  <si>
    <t>Pénzforgalmi kiadások</t>
  </si>
  <si>
    <t xml:space="preserve">Pénzforgalom nélküli kiadások </t>
  </si>
  <si>
    <t xml:space="preserve">     Általános tartalék</t>
  </si>
  <si>
    <t xml:space="preserve">     Céltartalék</t>
  </si>
  <si>
    <t>Költségvetési pénzforgalom nélküli kiadások összesen</t>
  </si>
  <si>
    <t>Kiegyenlítő, függő, átfutó kiadások</t>
  </si>
  <si>
    <t>KIADÁSOK MINDÖSSZESEN</t>
  </si>
  <si>
    <t xml:space="preserve">                                                         BEVÉTELEK</t>
  </si>
  <si>
    <t xml:space="preserve">Működési bevételek </t>
  </si>
  <si>
    <t xml:space="preserve">               ebből működési célú kamatbevétel </t>
  </si>
  <si>
    <t>Működési célú támogatásértékű bevételek</t>
  </si>
  <si>
    <t>Támogatások, kiegészítések</t>
  </si>
  <si>
    <t xml:space="preserve">                     - Normatív támogatások</t>
  </si>
  <si>
    <t xml:space="preserve">                     - Normatív kötött felhasználású támogatások</t>
  </si>
  <si>
    <t>Támogatások összesen</t>
  </si>
  <si>
    <t xml:space="preserve">Támogatási kölcsönök visszatérülése és igénybevétele </t>
  </si>
  <si>
    <t>Költségvetési pénzforgalmi bevételek összesen</t>
  </si>
  <si>
    <t>Finanszírozási bevételek</t>
  </si>
  <si>
    <t>Pénzforgalmi bevételek</t>
  </si>
  <si>
    <t>Pénzforgalom nélküli bevételek összesen</t>
  </si>
  <si>
    <t xml:space="preserve">      Működési célú előző évi pénzmaradvány igénybevétele</t>
  </si>
  <si>
    <t>Költségvetési pénzforgalom nélküli bevételek összesen</t>
  </si>
  <si>
    <t>Kiegyenlítő, függő, átfutó bevételek</t>
  </si>
  <si>
    <t>BEVÉTELEK MINDÖSSZESEN</t>
  </si>
  <si>
    <t>Pénzforgalmi költségvetési bevételek és kiadások különbsége</t>
  </si>
  <si>
    <t xml:space="preserve">     Költségvetési hiány     (-)</t>
  </si>
  <si>
    <t xml:space="preserve">     Költségvetési többlet  (+)</t>
  </si>
  <si>
    <t>Igénybevett tartalékokkal korrigált költségvetési bevételek és kiadások különbsége</t>
  </si>
  <si>
    <t>Finanszírozási műveletek eredménye</t>
  </si>
  <si>
    <t>Aktív és passzív pénzügyi műveletek egyenlege</t>
  </si>
  <si>
    <t>Önkormányzat</t>
  </si>
  <si>
    <t xml:space="preserve">Polgármester </t>
  </si>
  <si>
    <t>1 fő</t>
  </si>
  <si>
    <t>MTV hatálya alá tartozó</t>
  </si>
  <si>
    <t>1,75 fő</t>
  </si>
  <si>
    <t>Egészségügyi feladatok</t>
  </si>
  <si>
    <t>közalkalmazott</t>
  </si>
  <si>
    <t>Közművelődési feladatok</t>
  </si>
  <si>
    <t>engedélyezett létszám összesen</t>
  </si>
  <si>
    <t>ebből Kjt hatálya alá tartozó</t>
  </si>
  <si>
    <t xml:space="preserve">   Ktv hatálya alá tartozó</t>
  </si>
  <si>
    <t xml:space="preserve">   Mtv hatálya alá tartozó</t>
  </si>
  <si>
    <t>Működési célú támogatásértékű kiadások</t>
  </si>
  <si>
    <t xml:space="preserve">    Körjegyzőségi feladatokra Újtikos településnek </t>
  </si>
  <si>
    <t>összesen</t>
  </si>
  <si>
    <t>ÁHT-n kívűlre átadott pénzeszköz</t>
  </si>
  <si>
    <t>Önkormányzat által folyósított ellátások</t>
  </si>
  <si>
    <t>igénylők létszáma</t>
  </si>
  <si>
    <t>rendszeres szociális segély</t>
  </si>
  <si>
    <t>9 fő</t>
  </si>
  <si>
    <t>Foglalkoztatást helyettesítő támogatás</t>
  </si>
  <si>
    <t>normatív lakásfenntartási támogatás</t>
  </si>
  <si>
    <t>Ápolási díj</t>
  </si>
  <si>
    <t>Rendszeres gyermekvédelmi pénzbeli támogatás</t>
  </si>
  <si>
    <t>Óvodáztatási támogatás</t>
  </si>
  <si>
    <t>mozgáskorlátozottak támogatása</t>
  </si>
  <si>
    <t>eseti szociális támogatás</t>
  </si>
  <si>
    <t>Támogatások mindösszesen</t>
  </si>
  <si>
    <t xml:space="preserve">    Ügyeletre, tagdíj PKTT</t>
  </si>
  <si>
    <t xml:space="preserve">eredeti </t>
  </si>
  <si>
    <t>módosított</t>
  </si>
  <si>
    <t xml:space="preserve"> előirányzat</t>
  </si>
  <si>
    <t>előirányzat</t>
  </si>
  <si>
    <t>eredeti</t>
  </si>
  <si>
    <t xml:space="preserve">módosított </t>
  </si>
  <si>
    <t>teljesítés 12.31-ig</t>
  </si>
  <si>
    <t>Eszközök</t>
  </si>
  <si>
    <t>Források</t>
  </si>
  <si>
    <t>Vagyoni értékű jogok</t>
  </si>
  <si>
    <t>Szellemi termékek</t>
  </si>
  <si>
    <t>Egyéb immateriális javak</t>
  </si>
  <si>
    <t>Immateriális javak összesen</t>
  </si>
  <si>
    <t>Ingatlanok, kapcsolódó vagyoni értékű jogok</t>
  </si>
  <si>
    <t>Gépek berendzések felszerelések</t>
  </si>
  <si>
    <t>Beruházások</t>
  </si>
  <si>
    <t>Tárgyi eszközök összesen</t>
  </si>
  <si>
    <t>Befektetett pénzügyi eszközök</t>
  </si>
  <si>
    <t>Saját tőke összesen</t>
  </si>
  <si>
    <t>Üzemeltetésre átadott eszközök</t>
  </si>
  <si>
    <t>Befektetett eszközök összesen</t>
  </si>
  <si>
    <t>Költségvetési tartalék</t>
  </si>
  <si>
    <t xml:space="preserve">Készletek </t>
  </si>
  <si>
    <t>Kötelezettségek</t>
  </si>
  <si>
    <t>Követelések</t>
  </si>
  <si>
    <t xml:space="preserve"> - szállítói követelés</t>
  </si>
  <si>
    <t xml:space="preserve"> - vevők tartozása</t>
  </si>
  <si>
    <t xml:space="preserve"> - egyéb kötelezettség</t>
  </si>
  <si>
    <t xml:space="preserve"> - adósok</t>
  </si>
  <si>
    <t xml:space="preserve"> - hitel állomány</t>
  </si>
  <si>
    <t xml:space="preserve"> - rövid lejáratú kölcsönök</t>
  </si>
  <si>
    <t>Követelések összesen</t>
  </si>
  <si>
    <t>Kötelezettségek összesen</t>
  </si>
  <si>
    <t>Pénztárak</t>
  </si>
  <si>
    <t>Bankszámlák</t>
  </si>
  <si>
    <t>Pénzeszközök összesen</t>
  </si>
  <si>
    <t>Aktív pénzügyi elszámolások</t>
  </si>
  <si>
    <t xml:space="preserve">Passzív pénzügyi elszámolások </t>
  </si>
  <si>
    <t>Aktív függő elszámolások állománya</t>
  </si>
  <si>
    <t>Passzív függő elszámolások állománya</t>
  </si>
  <si>
    <t>Aktív átfutó elszámolások állománya</t>
  </si>
  <si>
    <t>Passzív átfutó elszámolások állománya</t>
  </si>
  <si>
    <t>Aktív kiegyenlítő elszámolások állománya</t>
  </si>
  <si>
    <t>Passzív kiegyenlítő elszámolások állománya</t>
  </si>
  <si>
    <t>Egyéb aktív pénzügyi elszámolások összesen</t>
  </si>
  <si>
    <t>Egyéb passzív pénzügyi elszámolások összesen</t>
  </si>
  <si>
    <t>Forgó eszközök összesen</t>
  </si>
  <si>
    <t>Eszközök összesen</t>
  </si>
  <si>
    <t>Források összesen</t>
  </si>
  <si>
    <t>elején</t>
  </si>
  <si>
    <t>végén</t>
  </si>
  <si>
    <t>Költségvetési bankszámlák egyenlege</t>
  </si>
  <si>
    <t>Pénztárak záró egyenlege</t>
  </si>
  <si>
    <t>Záró pénzkészlet</t>
  </si>
  <si>
    <t xml:space="preserve">Aktív függő kiegyenlítő és átfutó elszámolások     </t>
  </si>
  <si>
    <t>Passzív függő kiegyenlítő és átfutó elszámolások      -</t>
  </si>
  <si>
    <t>Aktív és passziv elszámolások összesen</t>
  </si>
  <si>
    <t xml:space="preserve">Előző években képzett tartalékok maradványa          </t>
  </si>
  <si>
    <t>Tárgyévi helyesbített pénzmaradvány</t>
  </si>
  <si>
    <t xml:space="preserve">Intézményi befizetés többlet támogatás miatt      </t>
  </si>
  <si>
    <t xml:space="preserve">Költségvetési befizetés többlet támogatás miatt            </t>
  </si>
  <si>
    <t>Költségvetési kiutalás kiutalatlan intézményi támogatás miatt</t>
  </si>
  <si>
    <t xml:space="preserve">Költségvetési kiutalási igény kiutalatlan támogatás miatt   </t>
  </si>
  <si>
    <t>Módosított pénzmaradvány</t>
  </si>
  <si>
    <t>Pénzmaradványt terhelő kötelezettségek</t>
  </si>
  <si>
    <t>Pénzmaradványt terhelő kötelezettség összesen:</t>
  </si>
  <si>
    <t>Felosztható pénzmaradvány:</t>
  </si>
  <si>
    <t>Saját tulajdonú eszközök tartós tőkeje</t>
  </si>
  <si>
    <t>Saját tulajdonbam lévő eszközök tőke változása</t>
  </si>
  <si>
    <t xml:space="preserve">     ÖNHIKI fel nem használt összege</t>
  </si>
  <si>
    <t>A</t>
  </si>
  <si>
    <t>B</t>
  </si>
  <si>
    <t>C</t>
  </si>
  <si>
    <t>D</t>
  </si>
  <si>
    <t>Működési célú visszatérítendő támogatások</t>
  </si>
  <si>
    <t>befektetési célú részesedéek vásárlása</t>
  </si>
  <si>
    <t>beruházások</t>
  </si>
  <si>
    <t>Közhatalmi bevételek</t>
  </si>
  <si>
    <t xml:space="preserve">        egyéb közhatalmi bevételek</t>
  </si>
  <si>
    <t>központosított előirányzat</t>
  </si>
  <si>
    <t>Működési hitel</t>
  </si>
  <si>
    <t>felújítások</t>
  </si>
  <si>
    <t>Rövid lejáratú kölcsönök nyújtása</t>
  </si>
  <si>
    <t xml:space="preserve">      likviditási hitel visszafizetés</t>
  </si>
  <si>
    <t xml:space="preserve">                     - központosított támogatások</t>
  </si>
  <si>
    <t xml:space="preserve">           -likviditási hitel igénybevétele</t>
  </si>
  <si>
    <t>Önkormányzati hivatal</t>
  </si>
  <si>
    <t>közfoglalkoztatás</t>
  </si>
  <si>
    <t>30 Fő</t>
  </si>
  <si>
    <t>Óvoda</t>
  </si>
  <si>
    <t xml:space="preserve">vezető </t>
  </si>
  <si>
    <t>6 fő</t>
  </si>
  <si>
    <t>11,75 fő</t>
  </si>
  <si>
    <t>41,75 fő</t>
  </si>
  <si>
    <t>közfoglalkoztatott</t>
  </si>
  <si>
    <t>30 fő</t>
  </si>
  <si>
    <t>TRV ZRt.nek</t>
  </si>
  <si>
    <t>Közvetett támogatás az önkormányzat adórendelete nem tartalmaz.</t>
  </si>
  <si>
    <t>Közös hivatal finanszírozására Hajdúnánásnak</t>
  </si>
  <si>
    <t>3 Fő</t>
  </si>
  <si>
    <t>19fő</t>
  </si>
  <si>
    <t>48 fő</t>
  </si>
  <si>
    <t>0 fő</t>
  </si>
  <si>
    <t>86 fő</t>
  </si>
  <si>
    <t>14 fő</t>
  </si>
  <si>
    <t>E</t>
  </si>
  <si>
    <t>F</t>
  </si>
  <si>
    <t>G</t>
  </si>
  <si>
    <t>H</t>
  </si>
  <si>
    <t>Vagyonkezelésbe átadottt eszközök</t>
  </si>
  <si>
    <t xml:space="preserve"> - egyéb követelések</t>
  </si>
  <si>
    <t>2014 évi költségvetésnél figyelembe vett pénzmaradvány</t>
  </si>
  <si>
    <t>Aprajafalva Óvoda tárgyidőszak</t>
  </si>
  <si>
    <t>Önkormányzat                 tárgyidőszak</t>
  </si>
  <si>
    <t>Összesen                    tárgyidőszak</t>
  </si>
  <si>
    <t>Összesen</t>
  </si>
  <si>
    <t>felújítási cél megnevezése</t>
  </si>
  <si>
    <t>eredeti előirányzat</t>
  </si>
  <si>
    <t>módosított előirányzat</t>
  </si>
  <si>
    <t>Orvosi rendelő épületének felújítása</t>
  </si>
  <si>
    <t>Felújítás összesen:</t>
  </si>
  <si>
    <t>Beruházási  cél megnevezése</t>
  </si>
  <si>
    <t>Beruházás összesen:</t>
  </si>
  <si>
    <t>Fóliasátor</t>
  </si>
  <si>
    <t>Önkormányzat garázs</t>
  </si>
  <si>
    <t>lapvibrátor</t>
  </si>
  <si>
    <t>Bruttó érték</t>
  </si>
  <si>
    <t>Nettó érték</t>
  </si>
  <si>
    <t>Nyitó</t>
  </si>
  <si>
    <t>Évközi változás</t>
  </si>
  <si>
    <t>Záró</t>
  </si>
  <si>
    <t>Növekedés</t>
  </si>
  <si>
    <t>Csökkenés</t>
  </si>
  <si>
    <t>Vagyoni értékű jog</t>
  </si>
  <si>
    <t>Polgár mentőáll telefon</t>
  </si>
  <si>
    <t>Tiszadobi út megval.térkép</t>
  </si>
  <si>
    <t>Település rendezési terv</t>
  </si>
  <si>
    <t>Környezetvédelmi terv</t>
  </si>
  <si>
    <t>Ovi élelmezési prg</t>
  </si>
  <si>
    <t>Szellemi termékek összesen</t>
  </si>
  <si>
    <t>121111 Földterületek</t>
  </si>
  <si>
    <t>Forgalom képtelen törvény a</t>
  </si>
  <si>
    <t xml:space="preserve">  16/1 hrsz közpark</t>
  </si>
  <si>
    <t xml:space="preserve">  26 hrsz Petőfi S u</t>
  </si>
  <si>
    <t xml:space="preserve">  27/1 hrsz Zrinyi u</t>
  </si>
  <si>
    <t xml:space="preserve">  27/2 hrsz Zrinyi u</t>
  </si>
  <si>
    <t xml:space="preserve">  48 hrsz Petőfi s u</t>
  </si>
  <si>
    <t xml:space="preserve">  51/1 hrsz csatorna</t>
  </si>
  <si>
    <t xml:space="preserve">  51/2 hrsz Zrinyi u</t>
  </si>
  <si>
    <t xml:space="preserve">  51/3 hrsz Zrinyi u</t>
  </si>
  <si>
    <t xml:space="preserve">  51/4 hrsz Zrinyi u</t>
  </si>
  <si>
    <t xml:space="preserve">  52 hrsz közterület</t>
  </si>
  <si>
    <t xml:space="preserve">  53/1 hrsz Dózsa u</t>
  </si>
  <si>
    <t xml:space="preserve">  53/2 hrsz Dózsa u</t>
  </si>
  <si>
    <t xml:space="preserve">  53/3 hrsz Dózsa</t>
  </si>
  <si>
    <t xml:space="preserve">  65 hrsz közterület</t>
  </si>
  <si>
    <t xml:space="preserve">  89 hrsz Kinizsi u</t>
  </si>
  <si>
    <t xml:space="preserve">  130 Hrsz csatorna</t>
  </si>
  <si>
    <t xml:space="preserve">  131/1 hrsz </t>
  </si>
  <si>
    <t xml:space="preserve">  133 hrsz Rákóczi u</t>
  </si>
  <si>
    <t xml:space="preserve">  144 hrsz Jókai u</t>
  </si>
  <si>
    <t xml:space="preserve">  172/1 hrsz </t>
  </si>
  <si>
    <t xml:space="preserve">  172/3 hrsz</t>
  </si>
  <si>
    <t xml:space="preserve">  201 hrsz Bartók u</t>
  </si>
  <si>
    <t xml:space="preserve">  202/1 Széchenyi u </t>
  </si>
  <si>
    <t xml:space="preserve">  202/2 hrsz Széchenyi u</t>
  </si>
  <si>
    <t xml:space="preserve">  233 hrsz Ady u</t>
  </si>
  <si>
    <t xml:space="preserve">  276 hrsz Bartók u</t>
  </si>
  <si>
    <t xml:space="preserve">  313 hrsz Rákóczi u</t>
  </si>
  <si>
    <t xml:space="preserve">  328 hrsz árok</t>
  </si>
  <si>
    <t xml:space="preserve">  344 hrsz </t>
  </si>
  <si>
    <t xml:space="preserve">  378 hrsz Hunyadi u</t>
  </si>
  <si>
    <t xml:space="preserve">  405 hrsz </t>
  </si>
  <si>
    <t xml:space="preserve">  412 hrsz </t>
  </si>
  <si>
    <t xml:space="preserve">  425 hrsz Nefelejcs u</t>
  </si>
  <si>
    <t xml:space="preserve">  429 hrsz csatorna</t>
  </si>
  <si>
    <t xml:space="preserve">  438 hrsz csatorna</t>
  </si>
  <si>
    <t xml:space="preserve">  460 hrsz csatorna</t>
  </si>
  <si>
    <t xml:space="preserve">  472 hrsz Minkások u</t>
  </si>
  <si>
    <t xml:space="preserve">  473 hrsz</t>
  </si>
  <si>
    <t xml:space="preserve">  475 hrsz csatorna</t>
  </si>
  <si>
    <t xml:space="preserve">  478 hrsz közterület</t>
  </si>
  <si>
    <t xml:space="preserve">  02 hrsz út</t>
  </si>
  <si>
    <t xml:space="preserve">  06 hrsz közut</t>
  </si>
  <si>
    <t xml:space="preserve">  08 hrsz út</t>
  </si>
  <si>
    <t xml:space="preserve">  010 hrsz út</t>
  </si>
  <si>
    <t xml:space="preserve"> 012/1 hrsz út</t>
  </si>
  <si>
    <t xml:space="preserve">  017/2 hrsz út</t>
  </si>
  <si>
    <t xml:space="preserve">   017/7 hrsz út</t>
  </si>
  <si>
    <t xml:space="preserve">  018/2 hrsz út</t>
  </si>
  <si>
    <t xml:space="preserve">  020/2 hrsz közút</t>
  </si>
  <si>
    <t xml:space="preserve">  021/1 hrst út</t>
  </si>
  <si>
    <t xml:space="preserve">  023 hrsz út</t>
  </si>
  <si>
    <t xml:space="preserve">  026/ hrsz út</t>
  </si>
  <si>
    <t xml:space="preserve">  035 hrsz út</t>
  </si>
  <si>
    <t xml:space="preserve">  038 hrsz út</t>
  </si>
  <si>
    <t xml:space="preserve">  039/1 hrsz út</t>
  </si>
  <si>
    <t xml:space="preserve">  042 hrsz út</t>
  </si>
  <si>
    <t xml:space="preserve">  044/11 hrsz út</t>
  </si>
  <si>
    <t xml:space="preserve">  045 hrsz út</t>
  </si>
  <si>
    <t xml:space="preserve">  047/9 hrsz út</t>
  </si>
  <si>
    <t xml:space="preserve">  047/14 hrsz út</t>
  </si>
  <si>
    <t xml:space="preserve">  051 hrsz közut</t>
  </si>
  <si>
    <t xml:space="preserve">  056 hrsz közút</t>
  </si>
  <si>
    <t xml:space="preserve">  058/7 hrsz út</t>
  </si>
  <si>
    <t xml:space="preserve">  060 hrsz út</t>
  </si>
  <si>
    <t xml:space="preserve">  063 hrsz út</t>
  </si>
  <si>
    <t xml:space="preserve">  066 hrsz út</t>
  </si>
  <si>
    <t xml:space="preserve">  075/6 hrsz út</t>
  </si>
  <si>
    <t xml:space="preserve">  076 hrsz út</t>
  </si>
  <si>
    <t xml:space="preserve">  077/9 hrsz út</t>
  </si>
  <si>
    <t xml:space="preserve">  079 hrsz közút</t>
  </si>
  <si>
    <t xml:space="preserve">  081 hrsz közút</t>
  </si>
  <si>
    <t xml:space="preserve">  083 hrsz közút</t>
  </si>
  <si>
    <t xml:space="preserve">  085 hrsz közút</t>
  </si>
  <si>
    <t xml:space="preserve">  086 hrsz közút</t>
  </si>
  <si>
    <t xml:space="preserve">  087 hrsz közút</t>
  </si>
  <si>
    <t xml:space="preserve">  093 hrsz közút</t>
  </si>
  <si>
    <t xml:space="preserve">  096/6 hrsz út</t>
  </si>
  <si>
    <t>022/22 hrsz út</t>
  </si>
  <si>
    <t>Forgalom képtelen összesen</t>
  </si>
  <si>
    <t>Korlátozottan forg képes.</t>
  </si>
  <si>
    <t xml:space="preserve">152 hrsz Ált Iskola, óvoda </t>
  </si>
  <si>
    <t>186/1 hrsz Művelődési ház</t>
  </si>
  <si>
    <t>293 hrsz KMB iroda</t>
  </si>
  <si>
    <t>329 hrs Közeterület</t>
  </si>
  <si>
    <t>342 hrsz garázs és udvar</t>
  </si>
  <si>
    <t>343 hrsz garázs és udvar</t>
  </si>
  <si>
    <t>363/2 h Orvosi rendelő</t>
  </si>
  <si>
    <t>379 hrsz Polgármesteri hiv</t>
  </si>
  <si>
    <t>446 hrsz Sporttelep</t>
  </si>
  <si>
    <t>Mentő állomás Polgár telek</t>
  </si>
  <si>
    <t>Korlátozottan forg képes össz.</t>
  </si>
  <si>
    <t>Forgalomképes</t>
  </si>
  <si>
    <t>13 hrsz garázs és udvar</t>
  </si>
  <si>
    <t>88/1 hrsz belterület</t>
  </si>
  <si>
    <t>191 hrsz lakóház Bartók u</t>
  </si>
  <si>
    <t>253 hrsz beépítetlen ter</t>
  </si>
  <si>
    <t>257 hrsz erdő</t>
  </si>
  <si>
    <t>406 hrsz beépítetlen ter</t>
  </si>
  <si>
    <t>407 hrsz beépítetlen ter</t>
  </si>
  <si>
    <t>408 hrsz beépítetlen ter</t>
  </si>
  <si>
    <t>409 hrsz beépítetlen ter</t>
  </si>
  <si>
    <t>411 hrsz beépíteteln ter</t>
  </si>
  <si>
    <t>413 hrsz beépítetlen ter</t>
  </si>
  <si>
    <t>414 hrsz beépítetlen ter</t>
  </si>
  <si>
    <t>415 hrsz beépítetlen ter</t>
  </si>
  <si>
    <t>416 hrsz Beépítetlen ter</t>
  </si>
  <si>
    <t>417 hrsz Beépítetlen ter</t>
  </si>
  <si>
    <t>430hrsz Beépítetlen ter</t>
  </si>
  <si>
    <t>474 hrsz Beépítetlen ter</t>
  </si>
  <si>
    <t>07/8 Külterületi szántó</t>
  </si>
  <si>
    <t>011/6 Külterületi szántó</t>
  </si>
  <si>
    <t>011/22 Mocsár</t>
  </si>
  <si>
    <t>018/11 gyep</t>
  </si>
  <si>
    <t>018/3 gyep</t>
  </si>
  <si>
    <t>018/4 gyep</t>
  </si>
  <si>
    <t>020/1 gyep,vízállás</t>
  </si>
  <si>
    <t>020/3 gyep vízállás</t>
  </si>
  <si>
    <t>020/4 gyep</t>
  </si>
  <si>
    <t>062/2 gyep</t>
  </si>
  <si>
    <t>099/15 külterület ipartelep</t>
  </si>
  <si>
    <t>Forgalomképes összesen</t>
  </si>
  <si>
    <t>Földterületek összesen</t>
  </si>
  <si>
    <t>Épületek</t>
  </si>
  <si>
    <t>forgalomképtelen</t>
  </si>
  <si>
    <t>Ravatalozó</t>
  </si>
  <si>
    <t>Forgalomképtelen össz</t>
  </si>
  <si>
    <t>Korlátozottan forg.képes</t>
  </si>
  <si>
    <t>Általános Iskola</t>
  </si>
  <si>
    <t>Művelődési Ház</t>
  </si>
  <si>
    <t>KMB Iroda Ady u</t>
  </si>
  <si>
    <t>Tüzoltószertár</t>
  </si>
  <si>
    <t>Orvosi Rendelő Hunyadi u</t>
  </si>
  <si>
    <t>Szolg.lakás Hunyadi 1</t>
  </si>
  <si>
    <t>Polgármesteri Hivatal</t>
  </si>
  <si>
    <t>Polgár mentőállomás</t>
  </si>
  <si>
    <t>Korlátozottan forg.képes össz.</t>
  </si>
  <si>
    <t>épületek összesen</t>
  </si>
  <si>
    <t>Ültetevények forg.képtelen</t>
  </si>
  <si>
    <t>16 hrsz Közpark</t>
  </si>
  <si>
    <t>Forg képtelen ültetvények</t>
  </si>
  <si>
    <t>Építmények</t>
  </si>
  <si>
    <t>Forgalomképtelen</t>
  </si>
  <si>
    <t>Petőfi utca aszfalt út</t>
  </si>
  <si>
    <t>Petőfi utca aszfalt út felújit</t>
  </si>
  <si>
    <t>Petőfi utcabeton járda</t>
  </si>
  <si>
    <t>Petőfi utca beton járda</t>
  </si>
  <si>
    <t>Zrinyi utca aszfalt út</t>
  </si>
  <si>
    <t>Zrínyi utca beton járda</t>
  </si>
  <si>
    <t>Zrínyi utca földút</t>
  </si>
  <si>
    <t>51/1 Belter csatorna</t>
  </si>
  <si>
    <t>Zrínyi u.utántöm.aszfalt út</t>
  </si>
  <si>
    <t>Zrínyi utca föld út</t>
  </si>
  <si>
    <t>52 belter.föld út</t>
  </si>
  <si>
    <t>Dózsa u földút</t>
  </si>
  <si>
    <t>Dózsa u beton járda</t>
  </si>
  <si>
    <t>Dózsa u aszfalt út</t>
  </si>
  <si>
    <t>65 Közter beton járda</t>
  </si>
  <si>
    <t>Kinizsi u utántöm aszfalt út</t>
  </si>
  <si>
    <t>Kinizsi u földút</t>
  </si>
  <si>
    <t>Kinizsi u beton járda</t>
  </si>
  <si>
    <t>130 belterületi csatorna</t>
  </si>
  <si>
    <t>Rákócz II u földút</t>
  </si>
  <si>
    <t>Rákóczi II u beton járda</t>
  </si>
  <si>
    <t>Jókai u földút</t>
  </si>
  <si>
    <t>Jókai u beton járda</t>
  </si>
  <si>
    <t>Kossuth u beton járda</t>
  </si>
  <si>
    <t>Bartók u aszfalt út</t>
  </si>
  <si>
    <t>Bartók u járda</t>
  </si>
  <si>
    <t>Széchenyi u beton járda</t>
  </si>
  <si>
    <t>Széchenyi u földút</t>
  </si>
  <si>
    <t>Ady u aszfalt út</t>
  </si>
  <si>
    <t>Ady u beton járda</t>
  </si>
  <si>
    <t>Bartók u beton járda</t>
  </si>
  <si>
    <t>Rákóczi u aszfalt út</t>
  </si>
  <si>
    <t>Rákóczi u beton járda</t>
  </si>
  <si>
    <t>328 belter árok</t>
  </si>
  <si>
    <t>344 belter.földút</t>
  </si>
  <si>
    <t>344 belter beton járda</t>
  </si>
  <si>
    <t>Hunyadi u aszfalt út</t>
  </si>
  <si>
    <t>Hunyadi u beton járda</t>
  </si>
  <si>
    <t>Hunyadi u aszfalt járda</t>
  </si>
  <si>
    <t>405 belter.föld út</t>
  </si>
  <si>
    <t>412 belter földút</t>
  </si>
  <si>
    <t>Nefelejcs u földút</t>
  </si>
  <si>
    <t>Nefelejcs u beton járda</t>
  </si>
  <si>
    <t>429 belter csatorna</t>
  </si>
  <si>
    <t>438 belter csatorna</t>
  </si>
  <si>
    <t>460 belter csatorna</t>
  </si>
  <si>
    <t>Munkások u földút</t>
  </si>
  <si>
    <t>Munkások u beton járda</t>
  </si>
  <si>
    <t>473 belt földút</t>
  </si>
  <si>
    <t>473 berltz beton járda</t>
  </si>
  <si>
    <t>475 belter.csatorna</t>
  </si>
  <si>
    <t>478 közterület földút</t>
  </si>
  <si>
    <t>02 külter földút</t>
  </si>
  <si>
    <t>06 külter aszfaltút</t>
  </si>
  <si>
    <t>08 külter földút</t>
  </si>
  <si>
    <t>010 külter földút</t>
  </si>
  <si>
    <t>012/1 Külter földút</t>
  </si>
  <si>
    <t>017/2 Külter földút</t>
  </si>
  <si>
    <t>017/7 Külter. Földút</t>
  </si>
  <si>
    <t>018/2 Külter földút</t>
  </si>
  <si>
    <t>020/2 Külter aszfalt út Tdob</t>
  </si>
  <si>
    <t>021/1 Külte r földút</t>
  </si>
  <si>
    <t>023 külter földút</t>
  </si>
  <si>
    <t>026 külter földút</t>
  </si>
  <si>
    <t>035 külter aszfalt út</t>
  </si>
  <si>
    <t>038 külter földút</t>
  </si>
  <si>
    <t>039/1 külter földút</t>
  </si>
  <si>
    <t>042 külter földút</t>
  </si>
  <si>
    <t>044/11 külter földút</t>
  </si>
  <si>
    <t>045 külter beton út</t>
  </si>
  <si>
    <t>047/9 külter árok</t>
  </si>
  <si>
    <t>047/9 külter beton út</t>
  </si>
  <si>
    <t>047/14 külter föld út</t>
  </si>
  <si>
    <t>051 külter földút</t>
  </si>
  <si>
    <t>056 külter föld út</t>
  </si>
  <si>
    <t>058/4 külter földút</t>
  </si>
  <si>
    <t>060 külter föld út</t>
  </si>
  <si>
    <t>063 külter földút</t>
  </si>
  <si>
    <t>066 külter föld út</t>
  </si>
  <si>
    <t>075/6 külter földút</t>
  </si>
  <si>
    <t>076 külter föld út</t>
  </si>
  <si>
    <t>077/9 külter föld út</t>
  </si>
  <si>
    <t>079 külter földút</t>
  </si>
  <si>
    <t>081 külter földút</t>
  </si>
  <si>
    <t>083 külter földút</t>
  </si>
  <si>
    <t>085 külter földút</t>
  </si>
  <si>
    <t>086/2 külter föld út</t>
  </si>
  <si>
    <t>087 külter földút</t>
  </si>
  <si>
    <t>093 külter földút</t>
  </si>
  <si>
    <t>096/6 külter aszfalt út</t>
  </si>
  <si>
    <t>022/22 külter árok</t>
  </si>
  <si>
    <t xml:space="preserve">Hunyadi utca belviz elvezető </t>
  </si>
  <si>
    <t>település járdák</t>
  </si>
  <si>
    <t>Forgképtelen építm össz.</t>
  </si>
  <si>
    <t>Korl forg képes</t>
  </si>
  <si>
    <t>Ált iskola Óvoda járdák</t>
  </si>
  <si>
    <t>Ált iskola Óvoda tüzelőtároló</t>
  </si>
  <si>
    <t>Ált iskola óvoda kerítés</t>
  </si>
  <si>
    <t>KMB iroda Ady u tüzelő tároló</t>
  </si>
  <si>
    <t>342 Garázs</t>
  </si>
  <si>
    <t>343 Garázs</t>
  </si>
  <si>
    <t>Orvosi rendelő kerítés</t>
  </si>
  <si>
    <t>Polgármesteri garázs (2013.11.18)</t>
  </si>
  <si>
    <t>Polgármesteri hiv kerítés</t>
  </si>
  <si>
    <t>446 hrsz aszfalt pálya</t>
  </si>
  <si>
    <t>446 hrsz Futópálya</t>
  </si>
  <si>
    <t>Hunyadi u 1 játszótér</t>
  </si>
  <si>
    <t>Fóliasátor (2014.11.01)</t>
  </si>
  <si>
    <t>Korl forg képes össz</t>
  </si>
  <si>
    <t xml:space="preserve">Forgalom képes </t>
  </si>
  <si>
    <t xml:space="preserve">13 Garázs </t>
  </si>
  <si>
    <t>020/1 vízállás</t>
  </si>
  <si>
    <t>020/3 vízállás</t>
  </si>
  <si>
    <t>Forg.képes összesen</t>
  </si>
  <si>
    <t>Építmények összesen</t>
  </si>
  <si>
    <t>Ingatlan kataszter össz</t>
  </si>
  <si>
    <t>Ingatlanhoz kapcs vagyoni értékű jog</t>
  </si>
  <si>
    <t>polgár mentő áll telefon</t>
  </si>
  <si>
    <t>óvoda konyha gáz hálózat f.</t>
  </si>
  <si>
    <t>Ingat.kapcs vagy.ért. jog</t>
  </si>
  <si>
    <t>Ügyviteli számtechn.eszk.</t>
  </si>
  <si>
    <t>fénymásoló ( 2012.12.31 akt</t>
  </si>
  <si>
    <t>noteebook Samsung Np3000e5a</t>
  </si>
  <si>
    <t>Asus F5Sl notebook</t>
  </si>
  <si>
    <t>Tyss CCd 800 Usb vonalkód olvasó</t>
  </si>
  <si>
    <t>Lynksyss Wrt54Gl Wireless router</t>
  </si>
  <si>
    <t>Brother mulitfunk.nyomtató</t>
  </si>
  <si>
    <t>fénymásoló</t>
  </si>
  <si>
    <t xml:space="preserve"> 0-ig leírt ügyviteli gépek</t>
  </si>
  <si>
    <t>Sharp fénymásoló</t>
  </si>
  <si>
    <t>Philips irógép</t>
  </si>
  <si>
    <t>Számitógép Tgy 001</t>
  </si>
  <si>
    <t>Fénymásoló cannon</t>
  </si>
  <si>
    <t xml:space="preserve"> Számitógép fejhallgatok scann.</t>
  </si>
  <si>
    <t xml:space="preserve">  Nyelvi labor Iskola</t>
  </si>
  <si>
    <t>Számitógép iskola titkár</t>
  </si>
  <si>
    <t>Fénymásoló bizhub210</t>
  </si>
  <si>
    <t>Mátrix nyomtató ovi</t>
  </si>
  <si>
    <t>0-ig leírt ügyviteli számtechn.eszk össz.</t>
  </si>
  <si>
    <t>Ügyviteli gépek össz</t>
  </si>
  <si>
    <t>Egyéb gépek berendezések.</t>
  </si>
  <si>
    <t>Fünyíró</t>
  </si>
  <si>
    <t>Hütő kamra agregát</t>
  </si>
  <si>
    <t>Honda szivattyu tartozékkal</t>
  </si>
  <si>
    <t>Konyhai hűtők</t>
  </si>
  <si>
    <t>iskola keringető szivattyuk</t>
  </si>
  <si>
    <t>Szegély vágó</t>
  </si>
  <si>
    <t>Gázzsámoly</t>
  </si>
  <si>
    <t>autómata mosógép ovi</t>
  </si>
  <si>
    <t>Fűnyíró</t>
  </si>
  <si>
    <t>tolosúlyos személy mérleg</t>
  </si>
  <si>
    <t>rázóasztal  akt 05.31</t>
  </si>
  <si>
    <t>utanfutó akt.05.31.</t>
  </si>
  <si>
    <t>Fűnyíró traktor akt:06.30</t>
  </si>
  <si>
    <t>Traktor akt 08.07</t>
  </si>
  <si>
    <t>Lapvibrátor ( akt 2013.05.31)</t>
  </si>
  <si>
    <t>nagykonyhai sütő</t>
  </si>
  <si>
    <t>kút szivattyú 82014.11.15)</t>
  </si>
  <si>
    <t xml:space="preserve"> Egyéb gépek összesen</t>
  </si>
  <si>
    <t xml:space="preserve">0-ig leírt egyéb gépek </t>
  </si>
  <si>
    <t>800-as kismotor fecskendő</t>
  </si>
  <si>
    <t>Vizszállító lajt</t>
  </si>
  <si>
    <t>Kocsifecskendő</t>
  </si>
  <si>
    <t>Iroda butorok</t>
  </si>
  <si>
    <t>Folár irásvetitők</t>
  </si>
  <si>
    <t>Erősítő hangfal</t>
  </si>
  <si>
    <t>Zománc cimer</t>
  </si>
  <si>
    <t>Elektromos tüzhely</t>
  </si>
  <si>
    <t>Panasonic telefon közp</t>
  </si>
  <si>
    <t>Praxislab</t>
  </si>
  <si>
    <t>Tornatermi védőhálók</t>
  </si>
  <si>
    <t>Hűtő kamra agregát</t>
  </si>
  <si>
    <t>Egyéb gép berendezés</t>
  </si>
  <si>
    <t>Üzemeltetésre átadott épületek</t>
  </si>
  <si>
    <t>Vízmü gépház</t>
  </si>
  <si>
    <t>Üzemeltetésre átadott építmények</t>
  </si>
  <si>
    <t>Utcai nyomócső</t>
  </si>
  <si>
    <t>Mélyfurású kút</t>
  </si>
  <si>
    <t>Ivóviztároló medence</t>
  </si>
  <si>
    <t>Vizmü gépház kerités</t>
  </si>
  <si>
    <t>Salak út</t>
  </si>
  <si>
    <t>Telekhatáron belüli csatlakozók</t>
  </si>
  <si>
    <t>II számú kút gépészet</t>
  </si>
  <si>
    <t>II számú kút kerítés</t>
  </si>
  <si>
    <t>II számú kút</t>
  </si>
  <si>
    <t>Utcai nyomócsövek</t>
  </si>
  <si>
    <t>Utcai vízhálózat lekötések</t>
  </si>
  <si>
    <t>Nefelejcs utcai hálózat</t>
  </si>
  <si>
    <t>Szennyvíz</t>
  </si>
  <si>
    <t>Belterületi nyomó vez</t>
  </si>
  <si>
    <t>Kétszintes ülepitőn elh.rácsakna</t>
  </si>
  <si>
    <t>Osztoakna</t>
  </si>
  <si>
    <t>Közbeeső átemelő</t>
  </si>
  <si>
    <t>Levegőztető medence</t>
  </si>
  <si>
    <t>AERZNER tip.légbefúvó</t>
  </si>
  <si>
    <t>Flygt SANITER tip légbevizeli elemek</t>
  </si>
  <si>
    <t>Ülepítő medence</t>
  </si>
  <si>
    <t>Multiprojekt tip forgó kotró</t>
  </si>
  <si>
    <t>Komposztáló</t>
  </si>
  <si>
    <t>Késztem tároló</t>
  </si>
  <si>
    <t>Iszap vizetelenítő</t>
  </si>
  <si>
    <t>Indukciós mennyiség mérő</t>
  </si>
  <si>
    <t>energia ellátás villanyszerelés</t>
  </si>
  <si>
    <t>Telepi közművek</t>
  </si>
  <si>
    <t>Teleprendezés földmunkák kerítés</t>
  </si>
  <si>
    <t>Belső út</t>
  </si>
  <si>
    <t>Külterületi nyomó vezeték</t>
  </si>
  <si>
    <t>Üzemeltetésre átadott épitm.össz</t>
  </si>
  <si>
    <t>16122 Üzemeltetésre átadott gépek</t>
  </si>
  <si>
    <t>Klg kompresszor</t>
  </si>
  <si>
    <t>Szürő tartály</t>
  </si>
  <si>
    <t>K-64-4 Búvárszivattyú</t>
  </si>
  <si>
    <t>TT 42-12 cent szivattyu</t>
  </si>
  <si>
    <t>nyomólégüst</t>
  </si>
  <si>
    <t>K-64 Búvárszivattyú</t>
  </si>
  <si>
    <t>R 500/II zagyszivattyu</t>
  </si>
  <si>
    <t>SP 10-12 buvárszivattyu</t>
  </si>
  <si>
    <t>Víz tisztitó</t>
  </si>
  <si>
    <t>Vízgépészet</t>
  </si>
  <si>
    <t>Áram fejlesztő ESZD-20</t>
  </si>
  <si>
    <t xml:space="preserve">Szennyviz </t>
  </si>
  <si>
    <t>I jelű végátemelő</t>
  </si>
  <si>
    <t>II-VII jelű közbeesdő átemelők</t>
  </si>
  <si>
    <t>Flygt Cp 3102.180 HT magas nyomású sszívattyu</t>
  </si>
  <si>
    <t>Flygt Cp 3085.182 HT Közép nyomású sszívattyu</t>
  </si>
  <si>
    <t>VI jelű végátemelő</t>
  </si>
  <si>
    <t>Flygt cp 3127.180Sh magas nyomású sziv</t>
  </si>
  <si>
    <t>Rádió adó</t>
  </si>
  <si>
    <t>Kézi tisztitású rács</t>
  </si>
  <si>
    <t>CP3102/252 Flygt szivattyu</t>
  </si>
  <si>
    <t>Recirkulációs szivattyú</t>
  </si>
  <si>
    <t>Szivattyú FLYGT 3102/252</t>
  </si>
  <si>
    <t xml:space="preserve">           CSN 102</t>
  </si>
  <si>
    <t>Hordozható oxigén mérő</t>
  </si>
  <si>
    <t>16122 Üzemeltetésre átadott gépek össz</t>
  </si>
  <si>
    <t>1613 Üzemeltetésr átadott járm.</t>
  </si>
  <si>
    <t xml:space="preserve">       JCB 3 Cx munkagép</t>
  </si>
  <si>
    <t>16 Üzemeltetésre átadott eszközök</t>
  </si>
  <si>
    <t>Vagyonkezeléseb átadott épület össz:</t>
  </si>
  <si>
    <t>1673 12vagy.kez.adott.gépek,berend,</t>
  </si>
  <si>
    <t>iskolai pc csomagok (6db)</t>
  </si>
  <si>
    <t>szavazó csomag (1db)</t>
  </si>
  <si>
    <t>tantermi csomagok (4db)</t>
  </si>
  <si>
    <t>Wifi csomag (1db)</t>
  </si>
  <si>
    <t>összesen:</t>
  </si>
  <si>
    <t>iskola keringtető szivattyú</t>
  </si>
  <si>
    <t>1673 vagy.kez.adott gépek berend.össz.</t>
  </si>
  <si>
    <t>16793 o.ig leírt vagy.adott.gépek</t>
  </si>
  <si>
    <t>tornatermi védőháló</t>
  </si>
  <si>
    <t>16793 o.ig leírt vagy.adott.gépek össz:</t>
  </si>
  <si>
    <t>Vagyonkezelésbe átadott gépek berend.össz.</t>
  </si>
  <si>
    <t>Vagyonkezelésbe átadott összesen:?</t>
  </si>
  <si>
    <t>kútszívattyú</t>
  </si>
  <si>
    <t>Átalános Iskola</t>
  </si>
  <si>
    <t>Vagyonkezelésbe átadott épület:</t>
  </si>
  <si>
    <t>iskolai pc  csomag (6db)</t>
  </si>
  <si>
    <t>szavazó csomag(1db)</t>
  </si>
  <si>
    <t>tantermi csomag (4db)</t>
  </si>
  <si>
    <t>Wifi csomag (1 db)</t>
  </si>
  <si>
    <t>Vagyonkezelésbe átadott gpéke összesen:</t>
  </si>
  <si>
    <t xml:space="preserve">nyelvi labor </t>
  </si>
  <si>
    <t>számítógép iskola titkár</t>
  </si>
  <si>
    <t>erősítő hangfal</t>
  </si>
  <si>
    <t>tornatremi védőháló</t>
  </si>
  <si>
    <t>0-ig leírt vagyonkezelésbe adott eszközök összesen:</t>
  </si>
  <si>
    <t>Vagyonkezelésbe átadott összesen:</t>
  </si>
  <si>
    <t>iskolai keringtető szivattyú</t>
  </si>
  <si>
    <t xml:space="preserve">    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</si>
</sst>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0.0"/>
    <numFmt numFmtId="169" formatCode="yy/mm/dd/"/>
    <numFmt numFmtId="170" formatCode="[$-40E]yyyy\.\ mmmm\ d\.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yyyy/\ m/\ d\."/>
    <numFmt numFmtId="180" formatCode="0.000000%"/>
    <numFmt numFmtId="181" formatCode="yyyy/mm/dd;@"/>
    <numFmt numFmtId="182" formatCode="_-* #,##0.0000000\ _F_t_-;\-* #,##0.0000000\ _F_t_-;_-* &quot;-&quot;??\ _F_t_-;_-@_-"/>
    <numFmt numFmtId="183" formatCode="_-* #,##0.00000000000\ _F_t_-;\-* #,##0.00000000000\ _F_t_-;_-* &quot;-&quot;??\ _F_t_-;_-@_-"/>
    <numFmt numFmtId="184" formatCode="_-* #,##0.00000\ _F_t_-;\-* #,##0.00000\ _F_t_-;_-* &quot;-&quot;??\ _F_t_-;_-@_-"/>
    <numFmt numFmtId="185" formatCode="_-* #,##0.000000\ _F_t_-;\-* #,##0.000000\ _F_t_-;_-* &quot;-&quot;??????\ _F_t_-;_-@_-"/>
    <numFmt numFmtId="186" formatCode="_-* #,##0.0000000000\ _F_t_-;\-* #,##0.0000000000\ _F_t_-;_-* &quot;-&quot;??\ _F_t_-;_-@_-"/>
    <numFmt numFmtId="187" formatCode="_-* #,##0.000000000\ _F_t_-;\-* #,##0.000000000\ _F_t_-;_-* &quot;-&quot;??\ _F_t_-;_-@_-"/>
    <numFmt numFmtId="188" formatCode="_-* #,##0.00000000\ _F_t_-;\-* #,##0.00000000\ _F_t_-;_-* &quot;-&quot;??\ _F_t_-;_-@_-"/>
    <numFmt numFmtId="189" formatCode="_-* #,##0.000000\ _F_t_-;\-* #,##0.000000\ _F_t_-;_-* &quot;-&quot;??\ _F_t_-;_-@_-"/>
    <numFmt numFmtId="190" formatCode="0.0000%"/>
    <numFmt numFmtId="191" formatCode="_-* #,##0.0000\ _F_t_-;\-* #,##0.0000\ _F_t_-;_-* &quot;-&quot;????\ _F_t_-;_-@_-"/>
    <numFmt numFmtId="192" formatCode="_-* #,##0.0\ _F_t_-;\-* #,##0.0\ _F_t_-;_-* &quot;-&quot;?\ _F_t_-;_-@_-"/>
    <numFmt numFmtId="193" formatCode="0.0%"/>
    <numFmt numFmtId="194" formatCode="0.000%"/>
    <numFmt numFmtId="195" formatCode="_-* #,##0.000\ _F_t_-;\-* #,##0.000\ _F_t_-;_-* &quot;-&quot;???\ _F_t_-;_-@_-"/>
    <numFmt numFmtId="196" formatCode="yyyy/\ mmmm"/>
    <numFmt numFmtId="197" formatCode="yyyy/\ mmm\."/>
    <numFmt numFmtId="198" formatCode="yyyy/\ mmm/"/>
    <numFmt numFmtId="199" formatCode="yyyy/mmm/d"/>
    <numFmt numFmtId="200" formatCode="0.0000"/>
    <numFmt numFmtId="201" formatCode="0.000"/>
    <numFmt numFmtId="202" formatCode="0.00000%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7"/>
      <name val="Calibri"/>
      <family val="2"/>
    </font>
    <font>
      <sz val="6"/>
      <color indexed="10"/>
      <name val="Times New Roman"/>
      <family val="1"/>
    </font>
    <font>
      <i/>
      <sz val="6"/>
      <color indexed="10"/>
      <name val="Times New Roman"/>
      <family val="1"/>
    </font>
    <font>
      <sz val="6"/>
      <color indexed="62"/>
      <name val="Times New Roman"/>
      <family val="1"/>
    </font>
    <font>
      <i/>
      <sz val="7"/>
      <name val="Calibri"/>
      <family val="2"/>
    </font>
    <font>
      <sz val="10"/>
      <color indexed="1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6"/>
      <color rgb="FFFF0000"/>
      <name val="Times New Roman"/>
      <family val="1"/>
    </font>
    <font>
      <i/>
      <sz val="6"/>
      <color rgb="FFFF0000"/>
      <name val="Times New Roman"/>
      <family val="1"/>
    </font>
    <font>
      <sz val="6"/>
      <color theme="3" tint="0.39998000860214233"/>
      <name val="Times New Roman"/>
      <family val="1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hair"/>
      <right style="hair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2" fillId="0" borderId="0" xfId="0" applyFont="1" applyAlignment="1">
      <alignment/>
    </xf>
    <xf numFmtId="165" fontId="22" fillId="0" borderId="0" xfId="40" applyNumberFormat="1" applyFont="1" applyAlignment="1">
      <alignment/>
    </xf>
    <xf numFmtId="165" fontId="22" fillId="0" borderId="0" xfId="40" applyNumberFormat="1" applyFont="1" applyBorder="1" applyAlignment="1">
      <alignment/>
    </xf>
    <xf numFmtId="165" fontId="25" fillId="0" borderId="0" xfId="4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165" fontId="22" fillId="0" borderId="10" xfId="40" applyNumberFormat="1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11" xfId="0" applyFont="1" applyBorder="1" applyAlignment="1">
      <alignment/>
    </xf>
    <xf numFmtId="165" fontId="22" fillId="0" borderId="12" xfId="4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22" fillId="0" borderId="0" xfId="0" applyFont="1" applyBorder="1" applyAlignment="1">
      <alignment wrapText="1"/>
    </xf>
    <xf numFmtId="165" fontId="22" fillId="0" borderId="10" xfId="40" applyNumberFormat="1" applyFont="1" applyBorder="1" applyAlignment="1">
      <alignment horizontal="center" vertical="center" wrapText="1"/>
    </xf>
    <xf numFmtId="165" fontId="49" fillId="0" borderId="0" xfId="4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165" fontId="49" fillId="0" borderId="13" xfId="40" applyNumberFormat="1" applyFont="1" applyBorder="1" applyAlignment="1">
      <alignment/>
    </xf>
    <xf numFmtId="0" fontId="49" fillId="0" borderId="14" xfId="0" applyFont="1" applyBorder="1" applyAlignment="1">
      <alignment/>
    </xf>
    <xf numFmtId="165" fontId="49" fillId="0" borderId="15" xfId="40" applyNumberFormat="1" applyFont="1" applyBorder="1" applyAlignment="1">
      <alignment/>
    </xf>
    <xf numFmtId="0" fontId="49" fillId="0" borderId="13" xfId="0" applyFont="1" applyBorder="1" applyAlignment="1">
      <alignment horizontal="center"/>
    </xf>
    <xf numFmtId="165" fontId="49" fillId="0" borderId="16" xfId="40" applyNumberFormat="1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 vertical="center" wrapText="1"/>
    </xf>
    <xf numFmtId="165" fontId="49" fillId="0" borderId="18" xfId="40" applyNumberFormat="1" applyFont="1" applyBorder="1" applyAlignment="1">
      <alignment/>
    </xf>
    <xf numFmtId="165" fontId="49" fillId="0" borderId="19" xfId="40" applyNumberFormat="1" applyFont="1" applyBorder="1" applyAlignment="1">
      <alignment/>
    </xf>
    <xf numFmtId="0" fontId="49" fillId="0" borderId="20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3" xfId="0" applyFont="1" applyBorder="1" applyAlignment="1">
      <alignment horizontal="center"/>
    </xf>
    <xf numFmtId="165" fontId="50" fillId="0" borderId="16" xfId="40" applyNumberFormat="1" applyFont="1" applyBorder="1" applyAlignment="1">
      <alignment/>
    </xf>
    <xf numFmtId="165" fontId="50" fillId="0" borderId="15" xfId="40" applyNumberFormat="1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 horizontal="center"/>
    </xf>
    <xf numFmtId="165" fontId="51" fillId="0" borderId="23" xfId="40" applyNumberFormat="1" applyFont="1" applyBorder="1" applyAlignment="1">
      <alignment/>
    </xf>
    <xf numFmtId="165" fontId="51" fillId="0" borderId="24" xfId="40" applyNumberFormat="1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 horizontal="center"/>
    </xf>
    <xf numFmtId="165" fontId="49" fillId="0" borderId="26" xfId="40" applyNumberFormat="1" applyFont="1" applyBorder="1" applyAlignment="1">
      <alignment/>
    </xf>
    <xf numFmtId="165" fontId="49" fillId="0" borderId="27" xfId="40" applyNumberFormat="1" applyFont="1" applyBorder="1" applyAlignment="1">
      <alignment/>
    </xf>
    <xf numFmtId="165" fontId="22" fillId="0" borderId="10" xfId="40" applyNumberFormat="1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28" xfId="0" applyFont="1" applyFill="1" applyBorder="1" applyAlignment="1">
      <alignment horizontal="center" vertical="center"/>
    </xf>
    <xf numFmtId="165" fontId="22" fillId="0" borderId="10" xfId="40" applyNumberFormat="1" applyFont="1" applyFill="1" applyBorder="1" applyAlignment="1">
      <alignment/>
    </xf>
    <xf numFmtId="165" fontId="22" fillId="0" borderId="10" xfId="4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165" fontId="22" fillId="0" borderId="29" xfId="40" applyNumberFormat="1" applyFont="1" applyFill="1" applyBorder="1" applyAlignment="1">
      <alignment/>
    </xf>
    <xf numFmtId="0" fontId="30" fillId="0" borderId="28" xfId="0" applyFont="1" applyFill="1" applyBorder="1" applyAlignment="1">
      <alignment/>
    </xf>
    <xf numFmtId="165" fontId="30" fillId="0" borderId="10" xfId="40" applyNumberFormat="1" applyFont="1" applyFill="1" applyBorder="1" applyAlignment="1">
      <alignment/>
    </xf>
    <xf numFmtId="165" fontId="23" fillId="0" borderId="10" xfId="4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31" fillId="0" borderId="28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165" fontId="24" fillId="0" borderId="10" xfId="40" applyNumberFormat="1" applyFont="1" applyFill="1" applyBorder="1" applyAlignment="1">
      <alignment/>
    </xf>
    <xf numFmtId="165" fontId="24" fillId="0" borderId="29" xfId="40" applyNumberFormat="1" applyFont="1" applyFill="1" applyBorder="1" applyAlignment="1">
      <alignment/>
    </xf>
    <xf numFmtId="0" fontId="31" fillId="0" borderId="28" xfId="0" applyFont="1" applyFill="1" applyBorder="1" applyAlignment="1">
      <alignment horizontal="center"/>
    </xf>
    <xf numFmtId="165" fontId="23" fillId="0" borderId="29" xfId="40" applyNumberFormat="1" applyFont="1" applyFill="1" applyBorder="1" applyAlignment="1">
      <alignment/>
    </xf>
    <xf numFmtId="165" fontId="32" fillId="0" borderId="10" xfId="40" applyNumberFormat="1" applyFont="1" applyFill="1" applyBorder="1" applyAlignment="1">
      <alignment/>
    </xf>
    <xf numFmtId="0" fontId="29" fillId="0" borderId="30" xfId="0" applyFont="1" applyFill="1" applyBorder="1" applyAlignment="1">
      <alignment/>
    </xf>
    <xf numFmtId="165" fontId="24" fillId="0" borderId="31" xfId="40" applyNumberFormat="1" applyFont="1" applyFill="1" applyBorder="1" applyAlignment="1">
      <alignment/>
    </xf>
    <xf numFmtId="165" fontId="24" fillId="0" borderId="32" xfId="40" applyNumberFormat="1" applyFont="1" applyFill="1" applyBorder="1" applyAlignment="1">
      <alignment/>
    </xf>
    <xf numFmtId="165" fontId="22" fillId="0" borderId="0" xfId="40" applyNumberFormat="1" applyFont="1" applyFill="1" applyAlignment="1">
      <alignment/>
    </xf>
    <xf numFmtId="0" fontId="30" fillId="0" borderId="28" xfId="0" applyFont="1" applyBorder="1" applyAlignment="1">
      <alignment/>
    </xf>
    <xf numFmtId="165" fontId="22" fillId="0" borderId="29" xfId="40" applyNumberFormat="1" applyFont="1" applyBorder="1" applyAlignment="1">
      <alignment/>
    </xf>
    <xf numFmtId="0" fontId="29" fillId="0" borderId="28" xfId="0" applyFont="1" applyBorder="1" applyAlignment="1">
      <alignment/>
    </xf>
    <xf numFmtId="165" fontId="30" fillId="0" borderId="10" xfId="40" applyNumberFormat="1" applyFont="1" applyBorder="1" applyAlignment="1">
      <alignment/>
    </xf>
    <xf numFmtId="0" fontId="32" fillId="0" borderId="28" xfId="0" applyFont="1" applyBorder="1" applyAlignment="1">
      <alignment/>
    </xf>
    <xf numFmtId="165" fontId="32" fillId="0" borderId="10" xfId="40" applyNumberFormat="1" applyFont="1" applyBorder="1" applyAlignment="1">
      <alignment/>
    </xf>
    <xf numFmtId="165" fontId="23" fillId="0" borderId="29" xfId="40" applyNumberFormat="1" applyFont="1" applyBorder="1" applyAlignment="1">
      <alignment/>
    </xf>
    <xf numFmtId="0" fontId="31" fillId="0" borderId="28" xfId="0" applyFont="1" applyBorder="1" applyAlignment="1">
      <alignment/>
    </xf>
    <xf numFmtId="165" fontId="31" fillId="0" borderId="10" xfId="40" applyNumberFormat="1" applyFont="1" applyBorder="1" applyAlignment="1">
      <alignment/>
    </xf>
    <xf numFmtId="165" fontId="24" fillId="0" borderId="29" xfId="40" applyNumberFormat="1" applyFont="1" applyBorder="1" applyAlignment="1">
      <alignment/>
    </xf>
    <xf numFmtId="165" fontId="29" fillId="0" borderId="10" xfId="40" applyNumberFormat="1" applyFont="1" applyBorder="1" applyAlignment="1">
      <alignment/>
    </xf>
    <xf numFmtId="165" fontId="25" fillId="0" borderId="29" xfId="40" applyNumberFormat="1" applyFont="1" applyBorder="1" applyAlignment="1">
      <alignment/>
    </xf>
    <xf numFmtId="165" fontId="26" fillId="0" borderId="29" xfId="40" applyNumberFormat="1" applyFont="1" applyBorder="1" applyAlignment="1">
      <alignment/>
    </xf>
    <xf numFmtId="0" fontId="30" fillId="0" borderId="28" xfId="0" applyFont="1" applyBorder="1" applyAlignment="1">
      <alignment wrapText="1"/>
    </xf>
    <xf numFmtId="165" fontId="30" fillId="0" borderId="10" xfId="40" applyNumberFormat="1" applyFont="1" applyFill="1" applyBorder="1" applyAlignment="1">
      <alignment wrapText="1"/>
    </xf>
    <xf numFmtId="0" fontId="30" fillId="0" borderId="30" xfId="0" applyFont="1" applyBorder="1" applyAlignment="1">
      <alignment/>
    </xf>
    <xf numFmtId="165" fontId="30" fillId="0" borderId="31" xfId="40" applyNumberFormat="1" applyFont="1" applyBorder="1" applyAlignment="1">
      <alignment/>
    </xf>
    <xf numFmtId="165" fontId="22" fillId="0" borderId="32" xfId="4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6" fillId="0" borderId="11" xfId="0" applyFont="1" applyBorder="1" applyAlignment="1">
      <alignment/>
    </xf>
    <xf numFmtId="165" fontId="32" fillId="0" borderId="29" xfId="40" applyNumberFormat="1" applyFont="1" applyBorder="1" applyAlignment="1">
      <alignment/>
    </xf>
    <xf numFmtId="165" fontId="31" fillId="0" borderId="29" xfId="40" applyNumberFormat="1" applyFont="1" applyBorder="1" applyAlignment="1">
      <alignment/>
    </xf>
    <xf numFmtId="165" fontId="29" fillId="0" borderId="29" xfId="40" applyNumberFormat="1" applyFont="1" applyBorder="1" applyAlignment="1">
      <alignment/>
    </xf>
    <xf numFmtId="165" fontId="30" fillId="0" borderId="29" xfId="40" applyNumberFormat="1" applyFont="1" applyFill="1" applyBorder="1" applyAlignment="1">
      <alignment/>
    </xf>
    <xf numFmtId="0" fontId="22" fillId="0" borderId="33" xfId="0" applyFont="1" applyBorder="1" applyAlignment="1">
      <alignment horizontal="center"/>
    </xf>
    <xf numFmtId="165" fontId="22" fillId="0" borderId="33" xfId="40" applyNumberFormat="1" applyFont="1" applyBorder="1" applyAlignment="1">
      <alignment horizontal="center"/>
    </xf>
    <xf numFmtId="165" fontId="22" fillId="0" borderId="12" xfId="40" applyNumberFormat="1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/>
    </xf>
    <xf numFmtId="0" fontId="22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/>
    </xf>
    <xf numFmtId="165" fontId="22" fillId="0" borderId="29" xfId="4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43" fontId="22" fillId="0" borderId="10" xfId="40" applyFont="1" applyBorder="1" applyAlignment="1">
      <alignment horizontal="center"/>
    </xf>
    <xf numFmtId="43" fontId="22" fillId="0" borderId="29" xfId="40" applyFont="1" applyBorder="1" applyAlignment="1">
      <alignment horizontal="center"/>
    </xf>
    <xf numFmtId="0" fontId="22" fillId="0" borderId="30" xfId="0" applyFont="1" applyBorder="1" applyAlignment="1">
      <alignment/>
    </xf>
    <xf numFmtId="165" fontId="22" fillId="0" borderId="31" xfId="40" applyNumberFormat="1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6" fillId="0" borderId="0" xfId="59" applyFont="1" applyAlignment="1">
      <alignment horizontal="center"/>
      <protection/>
    </xf>
    <xf numFmtId="0" fontId="26" fillId="0" borderId="33" xfId="59" applyFont="1" applyBorder="1" applyAlignment="1">
      <alignment horizontal="center"/>
      <protection/>
    </xf>
    <xf numFmtId="165" fontId="26" fillId="0" borderId="33" xfId="40" applyNumberFormat="1" applyFont="1" applyBorder="1" applyAlignment="1">
      <alignment horizontal="center"/>
    </xf>
    <xf numFmtId="0" fontId="26" fillId="0" borderId="0" xfId="59" applyFont="1">
      <alignment/>
      <protection/>
    </xf>
    <xf numFmtId="0" fontId="26" fillId="0" borderId="11" xfId="59" applyFont="1" applyBorder="1">
      <alignment/>
      <protection/>
    </xf>
    <xf numFmtId="0" fontId="28" fillId="0" borderId="0" xfId="59" applyFont="1">
      <alignment/>
      <protection/>
    </xf>
    <xf numFmtId="0" fontId="33" fillId="0" borderId="0" xfId="59" applyFont="1">
      <alignment/>
      <protection/>
    </xf>
    <xf numFmtId="165" fontId="26" fillId="0" borderId="0" xfId="40" applyNumberFormat="1" applyFont="1" applyAlignment="1">
      <alignment/>
    </xf>
    <xf numFmtId="165" fontId="26" fillId="0" borderId="0" xfId="40" applyNumberFormat="1" applyFont="1" applyBorder="1" applyAlignment="1">
      <alignment/>
    </xf>
    <xf numFmtId="0" fontId="22" fillId="0" borderId="0" xfId="59" applyFont="1">
      <alignment/>
      <protection/>
    </xf>
    <xf numFmtId="0" fontId="24" fillId="0" borderId="0" xfId="59" applyFont="1">
      <alignment/>
      <protection/>
    </xf>
    <xf numFmtId="0" fontId="22" fillId="0" borderId="11" xfId="59" applyFont="1" applyBorder="1">
      <alignment/>
      <protection/>
    </xf>
    <xf numFmtId="0" fontId="24" fillId="0" borderId="11" xfId="59" applyFont="1" applyBorder="1">
      <alignment/>
      <protection/>
    </xf>
    <xf numFmtId="0" fontId="22" fillId="0" borderId="33" xfId="59" applyFont="1" applyBorder="1">
      <alignment/>
      <protection/>
    </xf>
    <xf numFmtId="165" fontId="24" fillId="0" borderId="10" xfId="40" applyNumberFormat="1" applyFont="1" applyBorder="1" applyAlignment="1">
      <alignment/>
    </xf>
    <xf numFmtId="165" fontId="23" fillId="0" borderId="10" xfId="40" applyNumberFormat="1" applyFont="1" applyBorder="1" applyAlignment="1">
      <alignment/>
    </xf>
    <xf numFmtId="0" fontId="22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/>
    </xf>
    <xf numFmtId="165" fontId="26" fillId="0" borderId="10" xfId="40" applyNumberFormat="1" applyFont="1" applyBorder="1" applyAlignment="1">
      <alignment/>
    </xf>
    <xf numFmtId="0" fontId="26" fillId="0" borderId="10" xfId="59" applyFont="1" applyBorder="1">
      <alignment/>
      <protection/>
    </xf>
    <xf numFmtId="0" fontId="28" fillId="0" borderId="10" xfId="59" applyFont="1" applyBorder="1">
      <alignment/>
      <protection/>
    </xf>
    <xf numFmtId="165" fontId="28" fillId="0" borderId="10" xfId="40" applyNumberFormat="1" applyFont="1" applyBorder="1" applyAlignment="1">
      <alignment/>
    </xf>
    <xf numFmtId="0" fontId="33" fillId="0" borderId="10" xfId="59" applyFont="1" applyBorder="1">
      <alignment/>
      <protection/>
    </xf>
    <xf numFmtId="165" fontId="33" fillId="0" borderId="10" xfId="40" applyNumberFormat="1" applyFont="1" applyBorder="1" applyAlignment="1">
      <alignment/>
    </xf>
    <xf numFmtId="0" fontId="26" fillId="0" borderId="28" xfId="59" applyFont="1" applyBorder="1">
      <alignment/>
      <protection/>
    </xf>
    <xf numFmtId="0" fontId="28" fillId="0" borderId="28" xfId="59" applyFont="1" applyBorder="1">
      <alignment/>
      <protection/>
    </xf>
    <xf numFmtId="165" fontId="33" fillId="0" borderId="29" xfId="40" applyNumberFormat="1" applyFont="1" applyBorder="1" applyAlignment="1">
      <alignment/>
    </xf>
    <xf numFmtId="0" fontId="33" fillId="0" borderId="28" xfId="59" applyFont="1" applyBorder="1">
      <alignment/>
      <protection/>
    </xf>
    <xf numFmtId="165" fontId="28" fillId="0" borderId="29" xfId="40" applyNumberFormat="1" applyFont="1" applyBorder="1" applyAlignment="1">
      <alignment/>
    </xf>
    <xf numFmtId="0" fontId="26" fillId="0" borderId="30" xfId="59" applyFont="1" applyBorder="1">
      <alignment/>
      <protection/>
    </xf>
    <xf numFmtId="165" fontId="26" fillId="0" borderId="31" xfId="40" applyNumberFormat="1" applyFont="1" applyBorder="1" applyAlignment="1">
      <alignment/>
    </xf>
    <xf numFmtId="0" fontId="26" fillId="0" borderId="31" xfId="59" applyFont="1" applyBorder="1">
      <alignment/>
      <protection/>
    </xf>
    <xf numFmtId="165" fontId="26" fillId="0" borderId="32" xfId="40" applyNumberFormat="1" applyFont="1" applyBorder="1" applyAlignment="1">
      <alignment/>
    </xf>
    <xf numFmtId="0" fontId="22" fillId="0" borderId="28" xfId="59" applyFont="1" applyBorder="1">
      <alignment/>
      <protection/>
    </xf>
    <xf numFmtId="0" fontId="24" fillId="0" borderId="28" xfId="59" applyFont="1" applyBorder="1">
      <alignment/>
      <protection/>
    </xf>
    <xf numFmtId="0" fontId="23" fillId="0" borderId="28" xfId="59" applyFont="1" applyBorder="1">
      <alignment/>
      <protection/>
    </xf>
    <xf numFmtId="0" fontId="22" fillId="0" borderId="30" xfId="59" applyFont="1" applyBorder="1">
      <alignment/>
      <protection/>
    </xf>
    <xf numFmtId="0" fontId="22" fillId="0" borderId="31" xfId="59" applyFont="1" applyBorder="1">
      <alignment/>
      <protection/>
    </xf>
    <xf numFmtId="0" fontId="22" fillId="0" borderId="32" xfId="59" applyFont="1" applyBorder="1">
      <alignment/>
      <protection/>
    </xf>
    <xf numFmtId="0" fontId="34" fillId="0" borderId="0" xfId="0" applyFont="1" applyAlignment="1">
      <alignment/>
    </xf>
    <xf numFmtId="165" fontId="34" fillId="0" borderId="10" xfId="42" applyNumberFormat="1" applyFont="1" applyBorder="1" applyAlignment="1">
      <alignment/>
    </xf>
    <xf numFmtId="165" fontId="34" fillId="0" borderId="29" xfId="42" applyNumberFormat="1" applyFont="1" applyBorder="1" applyAlignment="1">
      <alignment/>
    </xf>
    <xf numFmtId="165" fontId="34" fillId="0" borderId="31" xfId="42" applyNumberFormat="1" applyFont="1" applyBorder="1" applyAlignment="1">
      <alignment/>
    </xf>
    <xf numFmtId="165" fontId="34" fillId="0" borderId="32" xfId="42" applyNumberFormat="1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33" xfId="0" applyFont="1" applyBorder="1" applyAlignment="1">
      <alignment/>
    </xf>
    <xf numFmtId="0" fontId="43" fillId="0" borderId="0" xfId="0" applyFont="1" applyFill="1" applyAlignment="1">
      <alignment/>
    </xf>
    <xf numFmtId="0" fontId="43" fillId="0" borderId="33" xfId="0" applyFont="1" applyFill="1" applyBorder="1" applyAlignment="1">
      <alignment/>
    </xf>
    <xf numFmtId="165" fontId="35" fillId="0" borderId="10" xfId="42" applyNumberFormat="1" applyFont="1" applyFill="1" applyBorder="1" applyAlignment="1" applyProtection="1">
      <alignment horizontal="center" vertical="center"/>
      <protection/>
    </xf>
    <xf numFmtId="165" fontId="35" fillId="0" borderId="29" xfId="42" applyNumberFormat="1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>
      <alignment/>
    </xf>
    <xf numFmtId="0" fontId="35" fillId="0" borderId="28" xfId="58" applyFont="1" applyFill="1" applyBorder="1" applyAlignment="1" applyProtection="1">
      <alignment horizontal="left"/>
      <protection/>
    </xf>
    <xf numFmtId="165" fontId="35" fillId="0" borderId="10" xfId="42" applyNumberFormat="1" applyFont="1" applyFill="1" applyBorder="1" applyAlignment="1" applyProtection="1">
      <alignment/>
      <protection/>
    </xf>
    <xf numFmtId="165" fontId="35" fillId="0" borderId="29" xfId="42" applyNumberFormat="1" applyFont="1" applyFill="1" applyBorder="1" applyAlignment="1" applyProtection="1">
      <alignment/>
      <protection/>
    </xf>
    <xf numFmtId="0" fontId="36" fillId="0" borderId="28" xfId="58" applyFont="1" applyFill="1" applyBorder="1" applyAlignment="1" applyProtection="1">
      <alignment horizontal="left"/>
      <protection/>
    </xf>
    <xf numFmtId="165" fontId="36" fillId="0" borderId="10" xfId="42" applyNumberFormat="1" applyFont="1" applyFill="1" applyBorder="1" applyAlignment="1" applyProtection="1">
      <alignment/>
      <protection/>
    </xf>
    <xf numFmtId="165" fontId="36" fillId="0" borderId="29" xfId="42" applyNumberFormat="1" applyFont="1" applyFill="1" applyBorder="1" applyAlignment="1" applyProtection="1">
      <alignment/>
      <protection/>
    </xf>
    <xf numFmtId="165" fontId="35" fillId="0" borderId="10" xfId="42" applyNumberFormat="1" applyFont="1" applyFill="1" applyBorder="1" applyAlignment="1" applyProtection="1">
      <alignment/>
      <protection locked="0"/>
    </xf>
    <xf numFmtId="165" fontId="36" fillId="0" borderId="10" xfId="42" applyNumberFormat="1" applyFont="1" applyFill="1" applyBorder="1" applyAlignment="1" applyProtection="1">
      <alignment horizontal="center" vertical="center"/>
      <protection/>
    </xf>
    <xf numFmtId="165" fontId="36" fillId="0" borderId="29" xfId="42" applyNumberFormat="1" applyFont="1" applyFill="1" applyBorder="1" applyAlignment="1" applyProtection="1">
      <alignment horizontal="center" vertical="center"/>
      <protection/>
    </xf>
    <xf numFmtId="165" fontId="37" fillId="0" borderId="10" xfId="42" applyNumberFormat="1" applyFont="1" applyFill="1" applyBorder="1" applyAlignment="1" applyProtection="1">
      <alignment/>
      <protection/>
    </xf>
    <xf numFmtId="165" fontId="37" fillId="0" borderId="29" xfId="42" applyNumberFormat="1" applyFont="1" applyFill="1" applyBorder="1" applyAlignment="1" applyProtection="1">
      <alignment/>
      <protection/>
    </xf>
    <xf numFmtId="0" fontId="37" fillId="0" borderId="28" xfId="58" applyFont="1" applyFill="1" applyBorder="1" applyAlignment="1" applyProtection="1">
      <alignment horizontal="left"/>
      <protection/>
    </xf>
    <xf numFmtId="0" fontId="35" fillId="0" borderId="10" xfId="58" applyFont="1" applyFill="1" applyBorder="1">
      <alignment/>
      <protection/>
    </xf>
    <xf numFmtId="165" fontId="35" fillId="0" borderId="10" xfId="42" applyNumberFormat="1" applyFont="1" applyFill="1" applyBorder="1" applyAlignment="1">
      <alignment/>
    </xf>
    <xf numFmtId="0" fontId="38" fillId="0" borderId="28" xfId="58" applyFont="1" applyFill="1" applyBorder="1" applyAlignment="1" applyProtection="1">
      <alignment horizontal="left"/>
      <protection/>
    </xf>
    <xf numFmtId="165" fontId="38" fillId="0" borderId="10" xfId="42" applyNumberFormat="1" applyFont="1" applyFill="1" applyBorder="1" applyAlignment="1" applyProtection="1">
      <alignment/>
      <protection/>
    </xf>
    <xf numFmtId="165" fontId="38" fillId="0" borderId="29" xfId="42" applyNumberFormat="1" applyFont="1" applyFill="1" applyBorder="1" applyAlignment="1" applyProtection="1">
      <alignment/>
      <protection/>
    </xf>
    <xf numFmtId="0" fontId="52" fillId="0" borderId="28" xfId="58" applyFont="1" applyFill="1" applyBorder="1" applyAlignment="1" applyProtection="1">
      <alignment horizontal="left"/>
      <protection/>
    </xf>
    <xf numFmtId="165" fontId="52" fillId="0" borderId="10" xfId="42" applyNumberFormat="1" applyFont="1" applyFill="1" applyBorder="1" applyAlignment="1" applyProtection="1">
      <alignment/>
      <protection/>
    </xf>
    <xf numFmtId="165" fontId="52" fillId="0" borderId="29" xfId="42" applyNumberFormat="1" applyFont="1" applyFill="1" applyBorder="1" applyAlignment="1" applyProtection="1">
      <alignment/>
      <protection/>
    </xf>
    <xf numFmtId="0" fontId="39" fillId="0" borderId="28" xfId="58" applyFont="1" applyFill="1" applyBorder="1" applyAlignment="1" applyProtection="1">
      <alignment horizontal="left"/>
      <protection/>
    </xf>
    <xf numFmtId="165" fontId="39" fillId="0" borderId="10" xfId="42" applyNumberFormat="1" applyFont="1" applyFill="1" applyBorder="1" applyAlignment="1" applyProtection="1">
      <alignment/>
      <protection/>
    </xf>
    <xf numFmtId="165" fontId="39" fillId="0" borderId="29" xfId="42" applyNumberFormat="1" applyFont="1" applyFill="1" applyBorder="1" applyAlignment="1" applyProtection="1">
      <alignment/>
      <protection/>
    </xf>
    <xf numFmtId="165" fontId="38" fillId="0" borderId="10" xfId="42" applyNumberFormat="1" applyFont="1" applyFill="1" applyBorder="1" applyAlignment="1" applyProtection="1">
      <alignment/>
      <protection locked="0"/>
    </xf>
    <xf numFmtId="0" fontId="53" fillId="0" borderId="28" xfId="58" applyFont="1" applyFill="1" applyBorder="1" applyAlignment="1" applyProtection="1">
      <alignment horizontal="left"/>
      <protection/>
    </xf>
    <xf numFmtId="165" fontId="53" fillId="0" borderId="10" xfId="42" applyNumberFormat="1" applyFont="1" applyFill="1" applyBorder="1" applyAlignment="1" applyProtection="1">
      <alignment/>
      <protection/>
    </xf>
    <xf numFmtId="165" fontId="53" fillId="0" borderId="29" xfId="42" applyNumberFormat="1" applyFont="1" applyFill="1" applyBorder="1" applyAlignment="1" applyProtection="1">
      <alignment/>
      <protection/>
    </xf>
    <xf numFmtId="0" fontId="54" fillId="0" borderId="28" xfId="58" applyFont="1" applyFill="1" applyBorder="1" applyAlignment="1" applyProtection="1">
      <alignment horizontal="left"/>
      <protection/>
    </xf>
    <xf numFmtId="165" fontId="54" fillId="0" borderId="10" xfId="42" applyNumberFormat="1" applyFont="1" applyFill="1" applyBorder="1" applyAlignment="1" applyProtection="1">
      <alignment/>
      <protection/>
    </xf>
    <xf numFmtId="165" fontId="54" fillId="0" borderId="29" xfId="42" applyNumberFormat="1" applyFont="1" applyFill="1" applyBorder="1" applyAlignment="1" applyProtection="1">
      <alignment/>
      <protection/>
    </xf>
    <xf numFmtId="0" fontId="47" fillId="0" borderId="0" xfId="0" applyFont="1" applyFill="1" applyAlignment="1">
      <alignment/>
    </xf>
    <xf numFmtId="0" fontId="35" fillId="0" borderId="28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29" xfId="0" applyFont="1" applyFill="1" applyBorder="1" applyAlignment="1">
      <alignment/>
    </xf>
    <xf numFmtId="165" fontId="35" fillId="0" borderId="10" xfId="0" applyNumberFormat="1" applyFont="1" applyFill="1" applyBorder="1" applyAlignment="1">
      <alignment/>
    </xf>
    <xf numFmtId="165" fontId="35" fillId="0" borderId="29" xfId="0" applyNumberFormat="1" applyFont="1" applyFill="1" applyBorder="1" applyAlignment="1">
      <alignment/>
    </xf>
    <xf numFmtId="0" fontId="35" fillId="0" borderId="30" xfId="0" applyFont="1" applyFill="1" applyBorder="1" applyAlignment="1">
      <alignment/>
    </xf>
    <xf numFmtId="0" fontId="35" fillId="0" borderId="31" xfId="0" applyFont="1" applyFill="1" applyBorder="1" applyAlignment="1">
      <alignment/>
    </xf>
    <xf numFmtId="165" fontId="35" fillId="0" borderId="32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9" fillId="0" borderId="0" xfId="0" applyFont="1" applyAlignment="1">
      <alignment horizontal="center"/>
    </xf>
    <xf numFmtId="165" fontId="49" fillId="0" borderId="0" xfId="40" applyNumberFormat="1" applyFont="1" applyAlignment="1">
      <alignment horizontal="center"/>
    </xf>
    <xf numFmtId="165" fontId="49" fillId="0" borderId="35" xfId="40" applyNumberFormat="1" applyFont="1" applyBorder="1" applyAlignment="1">
      <alignment/>
    </xf>
    <xf numFmtId="165" fontId="49" fillId="0" borderId="36" xfId="40" applyNumberFormat="1" applyFont="1" applyBorder="1" applyAlignment="1">
      <alignment/>
    </xf>
    <xf numFmtId="165" fontId="49" fillId="0" borderId="13" xfId="40" applyNumberFormat="1" applyFont="1" applyBorder="1" applyAlignment="1">
      <alignment horizontal="center" vertical="center" wrapText="1"/>
    </xf>
    <xf numFmtId="165" fontId="49" fillId="0" borderId="20" xfId="4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165" fontId="50" fillId="0" borderId="13" xfId="40" applyNumberFormat="1" applyFont="1" applyBorder="1" applyAlignment="1">
      <alignment/>
    </xf>
    <xf numFmtId="0" fontId="49" fillId="0" borderId="37" xfId="0" applyFont="1" applyBorder="1" applyAlignment="1">
      <alignment/>
    </xf>
    <xf numFmtId="0" fontId="49" fillId="0" borderId="38" xfId="0" applyFont="1" applyBorder="1" applyAlignment="1">
      <alignment horizontal="center"/>
    </xf>
    <xf numFmtId="165" fontId="49" fillId="0" borderId="22" xfId="40" applyNumberFormat="1" applyFont="1" applyBorder="1" applyAlignment="1">
      <alignment/>
    </xf>
    <xf numFmtId="165" fontId="49" fillId="0" borderId="24" xfId="40" applyNumberFormat="1" applyFont="1" applyBorder="1" applyAlignment="1">
      <alignment/>
    </xf>
    <xf numFmtId="165" fontId="49" fillId="0" borderId="0" xfId="40" applyNumberFormat="1" applyFont="1" applyAlignment="1">
      <alignment/>
    </xf>
    <xf numFmtId="165" fontId="22" fillId="0" borderId="33" xfId="40" applyNumberFormat="1" applyFont="1" applyFill="1" applyBorder="1" applyAlignment="1">
      <alignment horizontal="center"/>
    </xf>
    <xf numFmtId="165" fontId="22" fillId="0" borderId="12" xfId="40" applyNumberFormat="1" applyFont="1" applyFill="1" applyBorder="1" applyAlignment="1">
      <alignment horizontal="center"/>
    </xf>
    <xf numFmtId="165" fontId="22" fillId="0" borderId="10" xfId="4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22" fillId="0" borderId="10" xfId="40" applyNumberFormat="1" applyFont="1" applyFill="1" applyBorder="1" applyAlignment="1">
      <alignment horizontal="center" vertical="center"/>
    </xf>
    <xf numFmtId="165" fontId="22" fillId="0" borderId="39" xfId="40" applyNumberFormat="1" applyFont="1" applyFill="1" applyBorder="1" applyAlignment="1">
      <alignment horizontal="center"/>
    </xf>
    <xf numFmtId="165" fontId="22" fillId="0" borderId="29" xfId="4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5" fontId="22" fillId="0" borderId="10" xfId="40" applyNumberFormat="1" applyFont="1" applyBorder="1" applyAlignment="1">
      <alignment horizontal="center" vertical="center"/>
    </xf>
    <xf numFmtId="165" fontId="22" fillId="0" borderId="39" xfId="4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22" fillId="0" borderId="3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5" fontId="22" fillId="0" borderId="39" xfId="4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9" fillId="0" borderId="14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15" xfId="0" applyFont="1" applyBorder="1" applyAlignment="1">
      <alignment/>
    </xf>
    <xf numFmtId="0" fontId="55" fillId="0" borderId="14" xfId="0" applyFont="1" applyBorder="1" applyAlignment="1">
      <alignment wrapText="1"/>
    </xf>
    <xf numFmtId="165" fontId="49" fillId="0" borderId="40" xfId="40" applyNumberFormat="1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/>
    </xf>
    <xf numFmtId="165" fontId="49" fillId="0" borderId="45" xfId="40" applyNumberFormat="1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165" fontId="26" fillId="0" borderId="39" xfId="40" applyNumberFormat="1" applyFont="1" applyBorder="1" applyAlignment="1">
      <alignment horizontal="center" vertical="center"/>
    </xf>
    <xf numFmtId="165" fontId="0" fillId="0" borderId="29" xfId="40" applyNumberFormat="1" applyFont="1" applyBorder="1" applyAlignment="1">
      <alignment horizontal="center" vertical="center"/>
    </xf>
    <xf numFmtId="165" fontId="26" fillId="0" borderId="12" xfId="40" applyNumberFormat="1" applyFont="1" applyBorder="1" applyAlignment="1">
      <alignment horizontal="center" vertical="center"/>
    </xf>
    <xf numFmtId="165" fontId="0" fillId="0" borderId="10" xfId="40" applyNumberFormat="1" applyFont="1" applyBorder="1" applyAlignment="1">
      <alignment horizontal="center" vertical="center"/>
    </xf>
    <xf numFmtId="165" fontId="26" fillId="0" borderId="10" xfId="40" applyNumberFormat="1" applyFont="1" applyBorder="1" applyAlignment="1">
      <alignment horizontal="center" vertical="center"/>
    </xf>
    <xf numFmtId="0" fontId="26" fillId="0" borderId="34" xfId="59" applyFont="1" applyBorder="1" applyAlignment="1">
      <alignment horizontal="center" vertical="center"/>
      <protection/>
    </xf>
    <xf numFmtId="0" fontId="22" fillId="0" borderId="28" xfId="59" applyFont="1" applyBorder="1" applyAlignment="1">
      <alignment horizontal="center"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22" fillId="0" borderId="10" xfId="5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2" fillId="0" borderId="47" xfId="59" applyFont="1" applyBorder="1" applyAlignment="1">
      <alignment horizontal="center"/>
      <protection/>
    </xf>
    <xf numFmtId="0" fontId="22" fillId="0" borderId="48" xfId="59" applyFont="1" applyBorder="1" applyAlignment="1">
      <alignment horizontal="center"/>
      <protection/>
    </xf>
    <xf numFmtId="165" fontId="22" fillId="0" borderId="12" xfId="40" applyNumberFormat="1" applyFont="1" applyBorder="1" applyAlignment="1">
      <alignment horizontal="center" vertical="center" wrapText="1"/>
    </xf>
    <xf numFmtId="165" fontId="22" fillId="0" borderId="10" xfId="40" applyNumberFormat="1" applyFont="1" applyBorder="1" applyAlignment="1">
      <alignment horizontal="center" vertical="center" wrapText="1"/>
    </xf>
    <xf numFmtId="165" fontId="22" fillId="0" borderId="29" xfId="40" applyNumberFormat="1" applyFont="1" applyBorder="1" applyAlignment="1">
      <alignment horizontal="center" vertical="center" wrapText="1"/>
    </xf>
    <xf numFmtId="165" fontId="22" fillId="0" borderId="29" xfId="40" applyNumberFormat="1" applyFont="1" applyBorder="1" applyAlignment="1">
      <alignment horizontal="center" vertical="center"/>
    </xf>
    <xf numFmtId="0" fontId="22" fillId="0" borderId="34" xfId="59" applyFont="1" applyBorder="1" applyAlignment="1">
      <alignment horizontal="center" vertical="center"/>
      <protection/>
    </xf>
    <xf numFmtId="165" fontId="22" fillId="0" borderId="47" xfId="40" applyNumberFormat="1" applyFont="1" applyBorder="1" applyAlignment="1">
      <alignment horizontal="center"/>
    </xf>
    <xf numFmtId="165" fontId="22" fillId="0" borderId="48" xfId="40" applyNumberFormat="1" applyFont="1" applyBorder="1" applyAlignment="1">
      <alignment horizontal="center"/>
    </xf>
    <xf numFmtId="0" fontId="34" fillId="0" borderId="49" xfId="42" applyNumberFormat="1" applyFont="1" applyBorder="1" applyAlignment="1">
      <alignment horizontal="center"/>
    </xf>
    <xf numFmtId="0" fontId="34" fillId="0" borderId="50" xfId="42" applyNumberFormat="1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51" xfId="0" applyNumberFormat="1" applyFont="1" applyBorder="1" applyAlignment="1">
      <alignment horizontal="center"/>
    </xf>
    <xf numFmtId="0" fontId="34" fillId="0" borderId="52" xfId="0" applyNumberFormat="1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49" xfId="0" applyNumberFormat="1" applyFont="1" applyBorder="1" applyAlignment="1">
      <alignment horizontal="center"/>
    </xf>
    <xf numFmtId="0" fontId="34" fillId="0" borderId="50" xfId="0" applyNumberFormat="1" applyFont="1" applyBorder="1" applyAlignment="1">
      <alignment horizontal="center"/>
    </xf>
    <xf numFmtId="0" fontId="35" fillId="0" borderId="34" xfId="58" applyFont="1" applyFill="1" applyBorder="1" applyAlignment="1" applyProtection="1">
      <alignment horizontal="center" vertical="center"/>
      <protection/>
    </xf>
    <xf numFmtId="0" fontId="35" fillId="0" borderId="28" xfId="58" applyFont="1" applyFill="1" applyBorder="1" applyAlignment="1" applyProtection="1">
      <alignment horizontal="center" vertical="center"/>
      <protection/>
    </xf>
    <xf numFmtId="165" fontId="35" fillId="0" borderId="12" xfId="42" applyNumberFormat="1" applyFont="1" applyFill="1" applyBorder="1" applyAlignment="1" applyProtection="1">
      <alignment horizontal="center" vertical="center"/>
      <protection/>
    </xf>
    <xf numFmtId="165" fontId="35" fillId="0" borderId="10" xfId="42" applyNumberFormat="1" applyFont="1" applyFill="1" applyBorder="1" applyAlignment="1" applyProtection="1">
      <alignment horizontal="center" vertical="center"/>
      <protection/>
    </xf>
    <xf numFmtId="165" fontId="35" fillId="0" borderId="39" xfId="42" applyNumberFormat="1" applyFont="1" applyFill="1" applyBorder="1" applyAlignment="1" applyProtection="1">
      <alignment horizontal="center" vertical="center"/>
      <protection/>
    </xf>
    <xf numFmtId="165" fontId="35" fillId="0" borderId="29" xfId="42" applyNumberFormat="1" applyFont="1" applyFill="1" applyBorder="1" applyAlignment="1" applyProtection="1">
      <alignment horizontal="center" vertical="center"/>
      <protection/>
    </xf>
    <xf numFmtId="0" fontId="43" fillId="0" borderId="33" xfId="0" applyFont="1" applyFill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Munka1" xfId="58"/>
    <cellStyle name="Normál_zarrendm10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4.00390625" style="43" customWidth="1"/>
    <col min="2" max="2" width="31.00390625" style="43" customWidth="1"/>
    <col min="3" max="3" width="11.57421875" style="68" customWidth="1"/>
    <col min="4" max="4" width="11.00390625" style="68" customWidth="1"/>
    <col min="5" max="5" width="11.140625" style="68" customWidth="1"/>
    <col min="6" max="6" width="10.28125" style="68" customWidth="1"/>
    <col min="7" max="7" width="10.57421875" style="68" customWidth="1"/>
    <col min="8" max="8" width="9.8515625" style="68" customWidth="1"/>
    <col min="9" max="9" width="11.00390625" style="68" customWidth="1"/>
    <col min="10" max="10" width="12.00390625" style="68" customWidth="1"/>
    <col min="11" max="11" width="10.7109375" style="68" customWidth="1"/>
    <col min="12" max="16384" width="9.140625" style="43" customWidth="1"/>
  </cols>
  <sheetData>
    <row r="1" spans="2:11" ht="13.5" thickBot="1">
      <c r="B1" s="127" t="s">
        <v>174</v>
      </c>
      <c r="C1" s="215" t="s">
        <v>175</v>
      </c>
      <c r="D1" s="215"/>
      <c r="E1" s="215"/>
      <c r="F1" s="215" t="s">
        <v>176</v>
      </c>
      <c r="G1" s="215"/>
      <c r="H1" s="215"/>
      <c r="I1" s="215" t="s">
        <v>177</v>
      </c>
      <c r="J1" s="215"/>
      <c r="K1" s="215"/>
    </row>
    <row r="2" spans="2:11" ht="12.75">
      <c r="B2" s="128"/>
      <c r="C2" s="216" t="s">
        <v>75</v>
      </c>
      <c r="D2" s="216"/>
      <c r="E2" s="216"/>
      <c r="F2" s="216" t="s">
        <v>193</v>
      </c>
      <c r="G2" s="216"/>
      <c r="H2" s="216"/>
      <c r="I2" s="216" t="s">
        <v>219</v>
      </c>
      <c r="J2" s="216"/>
      <c r="K2" s="220"/>
    </row>
    <row r="3" spans="2:11" ht="12.75">
      <c r="B3" s="223" t="s">
        <v>0</v>
      </c>
      <c r="C3" s="45" t="s">
        <v>104</v>
      </c>
      <c r="D3" s="45" t="s">
        <v>105</v>
      </c>
      <c r="E3" s="217" t="s">
        <v>110</v>
      </c>
      <c r="F3" s="45" t="s">
        <v>104</v>
      </c>
      <c r="G3" s="45" t="s">
        <v>105</v>
      </c>
      <c r="H3" s="217" t="s">
        <v>110</v>
      </c>
      <c r="I3" s="45" t="s">
        <v>104</v>
      </c>
      <c r="J3" s="45" t="s">
        <v>105</v>
      </c>
      <c r="K3" s="221" t="s">
        <v>110</v>
      </c>
    </row>
    <row r="4" spans="2:11" ht="12.75">
      <c r="B4" s="224"/>
      <c r="C4" s="219" t="s">
        <v>106</v>
      </c>
      <c r="D4" s="219"/>
      <c r="E4" s="218"/>
      <c r="F4" s="219" t="s">
        <v>106</v>
      </c>
      <c r="G4" s="219"/>
      <c r="H4" s="218"/>
      <c r="I4" s="219" t="s">
        <v>106</v>
      </c>
      <c r="J4" s="219"/>
      <c r="K4" s="222"/>
    </row>
    <row r="5" spans="1:11" ht="12.75">
      <c r="A5" s="47"/>
      <c r="B5" s="44"/>
      <c r="C5" s="46"/>
      <c r="D5" s="46"/>
      <c r="E5" s="48"/>
      <c r="F5" s="46"/>
      <c r="G5" s="46"/>
      <c r="H5" s="48"/>
      <c r="I5" s="46"/>
      <c r="J5" s="46"/>
      <c r="K5" s="49"/>
    </row>
    <row r="6" spans="1:11" ht="12.75">
      <c r="A6" s="47">
        <v>1</v>
      </c>
      <c r="B6" s="50" t="s">
        <v>1</v>
      </c>
      <c r="C6" s="46"/>
      <c r="D6" s="46"/>
      <c r="E6" s="45"/>
      <c r="F6" s="46"/>
      <c r="G6" s="46"/>
      <c r="H6" s="45"/>
      <c r="I6" s="46"/>
      <c r="J6" s="46"/>
      <c r="K6" s="51"/>
    </row>
    <row r="7" spans="1:11" ht="12.75">
      <c r="A7" s="47">
        <v>2</v>
      </c>
      <c r="B7" s="52" t="s">
        <v>2</v>
      </c>
      <c r="C7" s="53">
        <v>7939</v>
      </c>
      <c r="D7" s="53">
        <v>36881</v>
      </c>
      <c r="E7" s="45">
        <v>36879</v>
      </c>
      <c r="F7" s="53">
        <v>11350</v>
      </c>
      <c r="G7" s="53">
        <v>11350</v>
      </c>
      <c r="H7" s="45">
        <v>11279</v>
      </c>
      <c r="I7" s="45">
        <f>C7+F7</f>
        <v>19289</v>
      </c>
      <c r="J7" s="45">
        <f>D7+G7</f>
        <v>48231</v>
      </c>
      <c r="K7" s="51">
        <f>E7+H7</f>
        <v>48158</v>
      </c>
    </row>
    <row r="8" spans="1:11" ht="12.75">
      <c r="A8" s="47">
        <v>3</v>
      </c>
      <c r="B8" s="52" t="s">
        <v>3</v>
      </c>
      <c r="C8" s="53">
        <v>918</v>
      </c>
      <c r="D8" s="53">
        <v>1271</v>
      </c>
      <c r="E8" s="45">
        <v>1271</v>
      </c>
      <c r="F8" s="53">
        <v>1784</v>
      </c>
      <c r="G8" s="53">
        <v>2013</v>
      </c>
      <c r="H8" s="45">
        <v>1849</v>
      </c>
      <c r="I8" s="45">
        <f aca="true" t="shared" si="0" ref="I8:I26">C8+F8</f>
        <v>2702</v>
      </c>
      <c r="J8" s="45">
        <f aca="true" t="shared" si="1" ref="J8:J26">D8+G8</f>
        <v>3284</v>
      </c>
      <c r="K8" s="51">
        <f aca="true" t="shared" si="2" ref="K8:K26">E8+H8</f>
        <v>3120</v>
      </c>
    </row>
    <row r="9" spans="1:11" ht="12.75">
      <c r="A9" s="47">
        <v>4</v>
      </c>
      <c r="B9" s="52" t="s">
        <v>4</v>
      </c>
      <c r="C9" s="53">
        <v>3613</v>
      </c>
      <c r="D9" s="53">
        <v>3613</v>
      </c>
      <c r="E9" s="45">
        <v>3077</v>
      </c>
      <c r="F9" s="53">
        <v>0</v>
      </c>
      <c r="G9" s="53">
        <v>102</v>
      </c>
      <c r="H9" s="45">
        <v>40</v>
      </c>
      <c r="I9" s="45">
        <f t="shared" si="0"/>
        <v>3613</v>
      </c>
      <c r="J9" s="45">
        <f t="shared" si="1"/>
        <v>3715</v>
      </c>
      <c r="K9" s="51">
        <f t="shared" si="2"/>
        <v>3117</v>
      </c>
    </row>
    <row r="10" spans="1:11" s="55" customFormat="1" ht="12.75">
      <c r="A10" s="47">
        <v>5</v>
      </c>
      <c r="B10" s="52" t="s">
        <v>5</v>
      </c>
      <c r="C10" s="53">
        <f aca="true" t="shared" si="3" ref="C10:H10">SUM(C7:C9)</f>
        <v>12470</v>
      </c>
      <c r="D10" s="53">
        <f t="shared" si="3"/>
        <v>41765</v>
      </c>
      <c r="E10" s="54">
        <f t="shared" si="3"/>
        <v>41227</v>
      </c>
      <c r="F10" s="53">
        <f t="shared" si="3"/>
        <v>13134</v>
      </c>
      <c r="G10" s="53">
        <f t="shared" si="3"/>
        <v>13465</v>
      </c>
      <c r="H10" s="54">
        <f t="shared" si="3"/>
        <v>13168</v>
      </c>
      <c r="I10" s="45">
        <f t="shared" si="0"/>
        <v>25604</v>
      </c>
      <c r="J10" s="45">
        <f t="shared" si="1"/>
        <v>55230</v>
      </c>
      <c r="K10" s="51">
        <f t="shared" si="2"/>
        <v>54395</v>
      </c>
    </row>
    <row r="11" spans="1:11" ht="12.75">
      <c r="A11" s="47">
        <v>6</v>
      </c>
      <c r="B11" s="52" t="s">
        <v>6</v>
      </c>
      <c r="C11" s="53">
        <v>2946</v>
      </c>
      <c r="D11" s="53">
        <v>7034</v>
      </c>
      <c r="E11" s="45">
        <v>7035</v>
      </c>
      <c r="F11" s="53">
        <v>3265</v>
      </c>
      <c r="G11" s="53">
        <v>3487</v>
      </c>
      <c r="H11" s="45">
        <v>3496</v>
      </c>
      <c r="I11" s="45">
        <f t="shared" si="0"/>
        <v>6211</v>
      </c>
      <c r="J11" s="45">
        <f t="shared" si="1"/>
        <v>10521</v>
      </c>
      <c r="K11" s="51">
        <f t="shared" si="2"/>
        <v>10531</v>
      </c>
    </row>
    <row r="12" spans="1:11" ht="12.75">
      <c r="A12" s="47">
        <v>7</v>
      </c>
      <c r="B12" s="52" t="s">
        <v>7</v>
      </c>
      <c r="C12" s="53">
        <v>16312</v>
      </c>
      <c r="D12" s="53">
        <f>38633-D13</f>
        <v>37813</v>
      </c>
      <c r="E12" s="45">
        <f>38382-819</f>
        <v>37563</v>
      </c>
      <c r="F12" s="53">
        <v>9540</v>
      </c>
      <c r="G12" s="53">
        <f>10030-172</f>
        <v>9858</v>
      </c>
      <c r="H12" s="45">
        <f>9941-171</f>
        <v>9770</v>
      </c>
      <c r="I12" s="45">
        <f t="shared" si="0"/>
        <v>25852</v>
      </c>
      <c r="J12" s="45">
        <f t="shared" si="1"/>
        <v>47671</v>
      </c>
      <c r="K12" s="51">
        <f t="shared" si="2"/>
        <v>47333</v>
      </c>
    </row>
    <row r="13" spans="1:11" ht="13.5" customHeight="1">
      <c r="A13" s="47">
        <v>8</v>
      </c>
      <c r="B13" s="52" t="s">
        <v>8</v>
      </c>
      <c r="C13" s="53">
        <v>1374</v>
      </c>
      <c r="D13" s="53">
        <f>820</f>
        <v>820</v>
      </c>
      <c r="E13" s="45">
        <v>819</v>
      </c>
      <c r="F13" s="53">
        <v>153</v>
      </c>
      <c r="G13" s="53">
        <v>172</v>
      </c>
      <c r="H13" s="45">
        <v>171</v>
      </c>
      <c r="I13" s="45">
        <f t="shared" si="0"/>
        <v>1527</v>
      </c>
      <c r="J13" s="45">
        <f t="shared" si="1"/>
        <v>992</v>
      </c>
      <c r="K13" s="51">
        <f t="shared" si="2"/>
        <v>990</v>
      </c>
    </row>
    <row r="14" spans="1:11" ht="13.5" customHeight="1">
      <c r="A14" s="47">
        <v>9</v>
      </c>
      <c r="B14" s="52" t="s">
        <v>9</v>
      </c>
      <c r="C14" s="53">
        <v>11025</v>
      </c>
      <c r="D14" s="53">
        <v>8553</v>
      </c>
      <c r="E14" s="45">
        <v>8554</v>
      </c>
      <c r="F14" s="45"/>
      <c r="G14" s="45"/>
      <c r="H14" s="45"/>
      <c r="I14" s="45">
        <f t="shared" si="0"/>
        <v>11025</v>
      </c>
      <c r="J14" s="45">
        <f t="shared" si="1"/>
        <v>8553</v>
      </c>
      <c r="K14" s="51">
        <f t="shared" si="2"/>
        <v>8554</v>
      </c>
    </row>
    <row r="15" spans="1:11" ht="12.75">
      <c r="A15" s="47">
        <v>10</v>
      </c>
      <c r="B15" s="52" t="s">
        <v>10</v>
      </c>
      <c r="C15" s="45">
        <v>10176</v>
      </c>
      <c r="D15" s="45">
        <v>9000</v>
      </c>
      <c r="E15" s="45">
        <v>8994</v>
      </c>
      <c r="F15" s="45"/>
      <c r="G15" s="45"/>
      <c r="H15" s="45"/>
      <c r="I15" s="45">
        <f t="shared" si="0"/>
        <v>10176</v>
      </c>
      <c r="J15" s="45">
        <f t="shared" si="1"/>
        <v>9000</v>
      </c>
      <c r="K15" s="51">
        <f t="shared" si="2"/>
        <v>8994</v>
      </c>
    </row>
    <row r="16" spans="1:11" ht="12.75">
      <c r="A16" s="47">
        <v>11</v>
      </c>
      <c r="B16" s="52" t="s">
        <v>178</v>
      </c>
      <c r="C16" s="45">
        <v>0</v>
      </c>
      <c r="D16" s="45">
        <v>1500</v>
      </c>
      <c r="E16" s="45">
        <v>1500</v>
      </c>
      <c r="F16" s="45"/>
      <c r="G16" s="45"/>
      <c r="H16" s="45"/>
      <c r="I16" s="45">
        <f t="shared" si="0"/>
        <v>0</v>
      </c>
      <c r="J16" s="45">
        <f t="shared" si="1"/>
        <v>1500</v>
      </c>
      <c r="K16" s="51">
        <f t="shared" si="2"/>
        <v>1500</v>
      </c>
    </row>
    <row r="17" spans="1:11" s="55" customFormat="1" ht="12.75">
      <c r="A17" s="47">
        <v>12</v>
      </c>
      <c r="B17" s="52" t="s">
        <v>11</v>
      </c>
      <c r="C17" s="45">
        <v>120</v>
      </c>
      <c r="D17" s="45">
        <v>5973</v>
      </c>
      <c r="E17" s="45">
        <v>5973</v>
      </c>
      <c r="F17" s="45"/>
      <c r="G17" s="45"/>
      <c r="H17" s="45"/>
      <c r="I17" s="45">
        <f t="shared" si="0"/>
        <v>120</v>
      </c>
      <c r="J17" s="45">
        <f t="shared" si="1"/>
        <v>5973</v>
      </c>
      <c r="K17" s="51">
        <f t="shared" si="2"/>
        <v>5973</v>
      </c>
    </row>
    <row r="18" spans="1:11" s="55" customFormat="1" ht="12.75">
      <c r="A18" s="47">
        <v>13</v>
      </c>
      <c r="B18" s="56" t="s">
        <v>12</v>
      </c>
      <c r="C18" s="54">
        <f aca="true" t="shared" si="4" ref="C18:H18">C10+C11+C12+C13+C14+C15+C17+C16</f>
        <v>54423</v>
      </c>
      <c r="D18" s="54">
        <f t="shared" si="4"/>
        <v>112458</v>
      </c>
      <c r="E18" s="54">
        <f t="shared" si="4"/>
        <v>111665</v>
      </c>
      <c r="F18" s="54">
        <f t="shared" si="4"/>
        <v>26092</v>
      </c>
      <c r="G18" s="54">
        <f t="shared" si="4"/>
        <v>26982</v>
      </c>
      <c r="H18" s="54">
        <f t="shared" si="4"/>
        <v>26605</v>
      </c>
      <c r="I18" s="45">
        <f t="shared" si="0"/>
        <v>80515</v>
      </c>
      <c r="J18" s="45">
        <f t="shared" si="1"/>
        <v>139440</v>
      </c>
      <c r="K18" s="51">
        <f t="shared" si="2"/>
        <v>138270</v>
      </c>
    </row>
    <row r="19" spans="1:11" ht="12.75">
      <c r="A19" s="47">
        <v>14</v>
      </c>
      <c r="B19" s="52" t="s">
        <v>179</v>
      </c>
      <c r="C19" s="45">
        <v>0</v>
      </c>
      <c r="D19" s="45">
        <v>38</v>
      </c>
      <c r="E19" s="45">
        <v>38</v>
      </c>
      <c r="F19" s="45">
        <v>0</v>
      </c>
      <c r="G19" s="45"/>
      <c r="H19" s="45"/>
      <c r="I19" s="45">
        <f t="shared" si="0"/>
        <v>0</v>
      </c>
      <c r="J19" s="45">
        <f t="shared" si="1"/>
        <v>38</v>
      </c>
      <c r="K19" s="51">
        <f t="shared" si="2"/>
        <v>38</v>
      </c>
    </row>
    <row r="20" spans="1:11" ht="12.75">
      <c r="A20" s="47">
        <v>15</v>
      </c>
      <c r="B20" s="52" t="s">
        <v>185</v>
      </c>
      <c r="C20" s="45">
        <v>0</v>
      </c>
      <c r="D20" s="45">
        <v>650</v>
      </c>
      <c r="E20" s="45">
        <v>650</v>
      </c>
      <c r="F20" s="45">
        <v>0</v>
      </c>
      <c r="G20" s="45"/>
      <c r="H20" s="45"/>
      <c r="I20" s="45">
        <f t="shared" si="0"/>
        <v>0</v>
      </c>
      <c r="J20" s="45">
        <f t="shared" si="1"/>
        <v>650</v>
      </c>
      <c r="K20" s="51">
        <f t="shared" si="2"/>
        <v>650</v>
      </c>
    </row>
    <row r="21" spans="1:11" ht="12.75">
      <c r="A21" s="47">
        <v>16</v>
      </c>
      <c r="B21" s="52" t="s">
        <v>180</v>
      </c>
      <c r="C21" s="45">
        <v>0</v>
      </c>
      <c r="D21" s="45">
        <v>6705</v>
      </c>
      <c r="E21" s="45">
        <v>6703</v>
      </c>
      <c r="F21" s="45">
        <v>0</v>
      </c>
      <c r="G21" s="45"/>
      <c r="H21" s="45"/>
      <c r="I21" s="45">
        <f t="shared" si="0"/>
        <v>0</v>
      </c>
      <c r="J21" s="45">
        <f t="shared" si="1"/>
        <v>6705</v>
      </c>
      <c r="K21" s="51">
        <f t="shared" si="2"/>
        <v>6703</v>
      </c>
    </row>
    <row r="22" spans="1:11" s="55" customFormat="1" ht="12.75">
      <c r="A22" s="47">
        <v>17</v>
      </c>
      <c r="B22" s="57" t="s">
        <v>13</v>
      </c>
      <c r="C22" s="54">
        <f>SUM(C19:C21)</f>
        <v>0</v>
      </c>
      <c r="D22" s="54">
        <f>SUM(D19:D21)</f>
        <v>7393</v>
      </c>
      <c r="E22" s="54">
        <f>SUM(E19:E21)</f>
        <v>7391</v>
      </c>
      <c r="F22" s="54">
        <f>SUM(F19:F21)</f>
        <v>0</v>
      </c>
      <c r="G22" s="54"/>
      <c r="H22" s="54">
        <f>SUM(H19:H21)</f>
        <v>0</v>
      </c>
      <c r="I22" s="45">
        <f t="shared" si="0"/>
        <v>0</v>
      </c>
      <c r="J22" s="45">
        <f t="shared" si="1"/>
        <v>7393</v>
      </c>
      <c r="K22" s="51">
        <f t="shared" si="2"/>
        <v>7391</v>
      </c>
    </row>
    <row r="23" spans="1:11" s="58" customFormat="1" ht="13.5" customHeight="1">
      <c r="A23" s="47">
        <v>18</v>
      </c>
      <c r="B23" s="52" t="s">
        <v>14</v>
      </c>
      <c r="C23" s="45">
        <v>500</v>
      </c>
      <c r="D23" s="45">
        <v>3319</v>
      </c>
      <c r="E23" s="45">
        <v>0</v>
      </c>
      <c r="F23" s="45"/>
      <c r="G23" s="45"/>
      <c r="H23" s="45">
        <v>0</v>
      </c>
      <c r="I23" s="45">
        <f t="shared" si="0"/>
        <v>500</v>
      </c>
      <c r="J23" s="45">
        <f t="shared" si="1"/>
        <v>3319</v>
      </c>
      <c r="K23" s="51">
        <f t="shared" si="2"/>
        <v>0</v>
      </c>
    </row>
    <row r="24" spans="1:14" s="59" customFormat="1" ht="13.5" customHeight="1">
      <c r="A24" s="47">
        <v>19</v>
      </c>
      <c r="B24" s="52" t="s">
        <v>15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f t="shared" si="0"/>
        <v>0</v>
      </c>
      <c r="J24" s="45">
        <f t="shared" si="1"/>
        <v>0</v>
      </c>
      <c r="K24" s="51">
        <f t="shared" si="2"/>
        <v>0</v>
      </c>
      <c r="N24" s="59" t="s">
        <v>655</v>
      </c>
    </row>
    <row r="25" spans="1:11" ht="12.75">
      <c r="A25" s="47">
        <v>20</v>
      </c>
      <c r="B25" s="57" t="s">
        <v>16</v>
      </c>
      <c r="C25" s="54">
        <f>C23+C24</f>
        <v>500</v>
      </c>
      <c r="D25" s="54">
        <f>D23+D24</f>
        <v>3319</v>
      </c>
      <c r="E25" s="54">
        <v>0</v>
      </c>
      <c r="F25" s="54">
        <f>F23+F24</f>
        <v>0</v>
      </c>
      <c r="G25" s="54">
        <f>G23+G24</f>
        <v>0</v>
      </c>
      <c r="H25" s="54">
        <v>0</v>
      </c>
      <c r="I25" s="45">
        <f t="shared" si="0"/>
        <v>500</v>
      </c>
      <c r="J25" s="45">
        <f t="shared" si="1"/>
        <v>3319</v>
      </c>
      <c r="K25" s="51">
        <f t="shared" si="2"/>
        <v>0</v>
      </c>
    </row>
    <row r="26" spans="1:11" ht="12.75">
      <c r="A26" s="47">
        <v>21</v>
      </c>
      <c r="B26" s="56" t="s">
        <v>17</v>
      </c>
      <c r="C26" s="60">
        <f aca="true" t="shared" si="5" ref="C26:H26">C18+C25+C22</f>
        <v>54923</v>
      </c>
      <c r="D26" s="60">
        <f t="shared" si="5"/>
        <v>123170</v>
      </c>
      <c r="E26" s="60">
        <f t="shared" si="5"/>
        <v>119056</v>
      </c>
      <c r="F26" s="60">
        <f t="shared" si="5"/>
        <v>26092</v>
      </c>
      <c r="G26" s="60">
        <f t="shared" si="5"/>
        <v>26982</v>
      </c>
      <c r="H26" s="60">
        <f t="shared" si="5"/>
        <v>26605</v>
      </c>
      <c r="I26" s="60">
        <f t="shared" si="0"/>
        <v>81015</v>
      </c>
      <c r="J26" s="60">
        <f t="shared" si="1"/>
        <v>150152</v>
      </c>
      <c r="K26" s="61">
        <f t="shared" si="2"/>
        <v>145661</v>
      </c>
    </row>
    <row r="27" spans="1:11" s="55" customFormat="1" ht="12.75">
      <c r="A27" s="47">
        <v>22</v>
      </c>
      <c r="B27" s="62" t="s">
        <v>18</v>
      </c>
      <c r="C27" s="54"/>
      <c r="D27" s="54"/>
      <c r="E27" s="54"/>
      <c r="F27" s="54"/>
      <c r="G27" s="54"/>
      <c r="H27" s="54"/>
      <c r="I27" s="54"/>
      <c r="J27" s="54"/>
      <c r="K27" s="63"/>
    </row>
    <row r="28" spans="1:11" ht="12.75">
      <c r="A28" s="47">
        <v>23</v>
      </c>
      <c r="B28" s="52" t="s">
        <v>19</v>
      </c>
      <c r="C28" s="53">
        <v>806</v>
      </c>
      <c r="D28" s="53">
        <v>10079</v>
      </c>
      <c r="E28" s="45">
        <v>10042</v>
      </c>
      <c r="F28" s="53">
        <v>7400</v>
      </c>
      <c r="G28" s="53">
        <v>5957</v>
      </c>
      <c r="H28" s="45">
        <v>5957</v>
      </c>
      <c r="I28" s="45">
        <v>8206</v>
      </c>
      <c r="J28" s="45">
        <v>16036</v>
      </c>
      <c r="K28" s="51">
        <v>15999</v>
      </c>
    </row>
    <row r="29" spans="1:11" ht="12.75">
      <c r="A29" s="47">
        <v>24</v>
      </c>
      <c r="B29" s="52" t="s">
        <v>20</v>
      </c>
      <c r="C29" s="53">
        <f>3698+10782</f>
        <v>14480</v>
      </c>
      <c r="D29" s="53">
        <v>63221</v>
      </c>
      <c r="E29" s="45">
        <v>63221</v>
      </c>
      <c r="F29" s="53"/>
      <c r="G29" s="53"/>
      <c r="H29" s="45"/>
      <c r="I29" s="45">
        <v>14480</v>
      </c>
      <c r="J29" s="45">
        <v>63221</v>
      </c>
      <c r="K29" s="51">
        <v>63221</v>
      </c>
    </row>
    <row r="30" spans="1:11" ht="12.75">
      <c r="A30" s="47">
        <v>25</v>
      </c>
      <c r="B30" s="57" t="s">
        <v>21</v>
      </c>
      <c r="C30" s="64">
        <f>SUM(C28:C29)</f>
        <v>15286</v>
      </c>
      <c r="D30" s="64">
        <f>SUM(D28:D29)</f>
        <v>73300</v>
      </c>
      <c r="E30" s="54">
        <f>E28+E29</f>
        <v>73263</v>
      </c>
      <c r="F30" s="64">
        <f>SUM(F28:F29)</f>
        <v>7400</v>
      </c>
      <c r="G30" s="64">
        <f>SUM(G28:G29)</f>
        <v>5957</v>
      </c>
      <c r="H30" s="54">
        <f>H28+H29</f>
        <v>5957</v>
      </c>
      <c r="I30" s="54">
        <f>I28+I29</f>
        <v>22686</v>
      </c>
      <c r="J30" s="54">
        <f>J28+J29</f>
        <v>79257</v>
      </c>
      <c r="K30" s="63">
        <f>K28+K29</f>
        <v>79220</v>
      </c>
    </row>
    <row r="31" spans="1:11" s="55" customFormat="1" ht="12.75">
      <c r="A31" s="47">
        <v>26</v>
      </c>
      <c r="B31" s="52" t="s">
        <v>181</v>
      </c>
      <c r="C31" s="53"/>
      <c r="D31" s="53"/>
      <c r="E31" s="45"/>
      <c r="F31" s="53"/>
      <c r="G31" s="53"/>
      <c r="H31" s="45"/>
      <c r="I31" s="45"/>
      <c r="J31" s="45"/>
      <c r="K31" s="51"/>
    </row>
    <row r="32" spans="1:11" ht="12.75">
      <c r="A32" s="47">
        <v>27</v>
      </c>
      <c r="B32" s="52" t="s">
        <v>22</v>
      </c>
      <c r="C32" s="53">
        <v>4645</v>
      </c>
      <c r="D32" s="53">
        <f>2000+3360+210+145</f>
        <v>5715</v>
      </c>
      <c r="E32" s="45">
        <f>5560+144</f>
        <v>5704</v>
      </c>
      <c r="F32" s="53"/>
      <c r="G32" s="53"/>
      <c r="H32" s="45"/>
      <c r="I32" s="45">
        <v>4645</v>
      </c>
      <c r="J32" s="45">
        <v>5715</v>
      </c>
      <c r="K32" s="51">
        <f>5560+144</f>
        <v>5704</v>
      </c>
    </row>
    <row r="33" spans="1:11" ht="12.75">
      <c r="A33" s="47">
        <v>28</v>
      </c>
      <c r="B33" s="52" t="s">
        <v>23</v>
      </c>
      <c r="C33" s="53">
        <v>960</v>
      </c>
      <c r="D33" s="53">
        <v>990</v>
      </c>
      <c r="E33" s="45">
        <v>991</v>
      </c>
      <c r="F33" s="53"/>
      <c r="G33" s="53"/>
      <c r="H33" s="45"/>
      <c r="I33" s="45">
        <v>960</v>
      </c>
      <c r="J33" s="45">
        <v>990</v>
      </c>
      <c r="K33" s="51">
        <v>991</v>
      </c>
    </row>
    <row r="34" spans="1:11" ht="12.75">
      <c r="A34" s="47">
        <v>29</v>
      </c>
      <c r="B34" s="52" t="s">
        <v>182</v>
      </c>
      <c r="C34" s="53">
        <v>35</v>
      </c>
      <c r="D34" s="53">
        <v>35</v>
      </c>
      <c r="E34" s="45">
        <v>37</v>
      </c>
      <c r="F34" s="53"/>
      <c r="G34" s="53"/>
      <c r="H34" s="45"/>
      <c r="I34" s="45">
        <v>35</v>
      </c>
      <c r="J34" s="45">
        <v>35</v>
      </c>
      <c r="K34" s="51">
        <v>37</v>
      </c>
    </row>
    <row r="35" spans="1:11" ht="12.75">
      <c r="A35" s="47">
        <v>30</v>
      </c>
      <c r="B35" s="57" t="s">
        <v>24</v>
      </c>
      <c r="C35" s="64">
        <f>SUM(C32:C34)</f>
        <v>5640</v>
      </c>
      <c r="D35" s="64">
        <f>SUM(D32:D34)</f>
        <v>6740</v>
      </c>
      <c r="E35" s="54">
        <f>E32+E33+E34</f>
        <v>6732</v>
      </c>
      <c r="F35" s="64">
        <f>SUM(F32:F34)</f>
        <v>0</v>
      </c>
      <c r="G35" s="64">
        <f>SUM(G32:G34)</f>
        <v>0</v>
      </c>
      <c r="H35" s="54"/>
      <c r="I35" s="54">
        <f>I32+I33+I34</f>
        <v>5640</v>
      </c>
      <c r="J35" s="54">
        <f>J32+J33+J34</f>
        <v>6740</v>
      </c>
      <c r="K35" s="63">
        <f>K32+K33+K34</f>
        <v>6732</v>
      </c>
    </row>
    <row r="36" spans="1:11" ht="12.75">
      <c r="A36" s="47">
        <v>31</v>
      </c>
      <c r="B36" s="52" t="s">
        <v>25</v>
      </c>
      <c r="C36" s="53">
        <f>33178-10784</f>
        <v>22394</v>
      </c>
      <c r="D36" s="53">
        <f>52047-D37-D38</f>
        <v>29695</v>
      </c>
      <c r="E36" s="45">
        <f>52047-E37-E38</f>
        <v>29695</v>
      </c>
      <c r="F36" s="53"/>
      <c r="G36" s="53"/>
      <c r="H36" s="45"/>
      <c r="I36" s="45">
        <v>22394</v>
      </c>
      <c r="J36" s="45">
        <v>29695</v>
      </c>
      <c r="K36" s="51">
        <f>52047-K37-K38</f>
        <v>29695</v>
      </c>
    </row>
    <row r="37" spans="1:11" s="55" customFormat="1" ht="12.75">
      <c r="A37" s="47">
        <v>32</v>
      </c>
      <c r="B37" s="52" t="s">
        <v>26</v>
      </c>
      <c r="C37" s="53">
        <v>13167</v>
      </c>
      <c r="D37" s="53">
        <f>6754+6220+1998+1319</f>
        <v>16291</v>
      </c>
      <c r="E37" s="45">
        <f>6754+6220+1998+1319</f>
        <v>16291</v>
      </c>
      <c r="F37" s="53"/>
      <c r="G37" s="53"/>
      <c r="H37" s="45"/>
      <c r="I37" s="45">
        <v>13167</v>
      </c>
      <c r="J37" s="45">
        <v>16291</v>
      </c>
      <c r="K37" s="51">
        <f>6754+6220+1998+1319</f>
        <v>16291</v>
      </c>
    </row>
    <row r="38" spans="1:11" ht="12.75">
      <c r="A38" s="47">
        <v>33</v>
      </c>
      <c r="B38" s="52" t="s">
        <v>183</v>
      </c>
      <c r="C38" s="53">
        <v>0</v>
      </c>
      <c r="D38" s="53">
        <v>6061</v>
      </c>
      <c r="E38" s="45">
        <v>6061</v>
      </c>
      <c r="F38" s="53"/>
      <c r="G38" s="53"/>
      <c r="H38" s="45"/>
      <c r="I38" s="45">
        <v>0</v>
      </c>
      <c r="J38" s="45">
        <v>6061</v>
      </c>
      <c r="K38" s="51">
        <v>6061</v>
      </c>
    </row>
    <row r="39" spans="1:11" ht="12.75">
      <c r="A39" s="47">
        <v>34</v>
      </c>
      <c r="B39" s="57" t="s">
        <v>27</v>
      </c>
      <c r="C39" s="64">
        <f>SUM(C36:C38)</f>
        <v>35561</v>
      </c>
      <c r="D39" s="64">
        <f>SUM(D36:D38)</f>
        <v>52047</v>
      </c>
      <c r="E39" s="54">
        <f>E36+E37+E38</f>
        <v>52047</v>
      </c>
      <c r="F39" s="64">
        <f>SUM(F36:F37)</f>
        <v>0</v>
      </c>
      <c r="G39" s="64">
        <f>SUM(G36:G37)</f>
        <v>0</v>
      </c>
      <c r="H39" s="54"/>
      <c r="I39" s="54">
        <f>I36+I37+I38</f>
        <v>35561</v>
      </c>
      <c r="J39" s="54">
        <f>J36+J37+J38</f>
        <v>52047</v>
      </c>
      <c r="K39" s="63">
        <f>K36+K37+K38</f>
        <v>52047</v>
      </c>
    </row>
    <row r="40" spans="1:11" s="59" customFormat="1" ht="12.75">
      <c r="A40" s="47">
        <v>35</v>
      </c>
      <c r="B40" s="52" t="s">
        <v>28</v>
      </c>
      <c r="C40" s="53">
        <v>0</v>
      </c>
      <c r="D40" s="53">
        <v>299</v>
      </c>
      <c r="E40" s="45">
        <v>299</v>
      </c>
      <c r="F40" s="53"/>
      <c r="G40" s="53"/>
      <c r="H40" s="45"/>
      <c r="I40" s="45">
        <v>0</v>
      </c>
      <c r="J40" s="45">
        <v>299</v>
      </c>
      <c r="K40" s="51">
        <v>299</v>
      </c>
    </row>
    <row r="41" spans="1:11" ht="12.75">
      <c r="A41" s="47">
        <v>36</v>
      </c>
      <c r="B41" s="52" t="s">
        <v>184</v>
      </c>
      <c r="C41" s="53">
        <v>8885</v>
      </c>
      <c r="D41" s="53">
        <v>0</v>
      </c>
      <c r="E41" s="45">
        <v>0</v>
      </c>
      <c r="F41" s="53"/>
      <c r="G41" s="53"/>
      <c r="H41" s="45"/>
      <c r="I41" s="45">
        <v>8885</v>
      </c>
      <c r="J41" s="45">
        <v>0</v>
      </c>
      <c r="K41" s="51">
        <v>0</v>
      </c>
    </row>
    <row r="42" spans="1:11" s="58" customFormat="1" ht="13.5">
      <c r="A42" s="47">
        <v>37</v>
      </c>
      <c r="B42" s="52" t="s">
        <v>29</v>
      </c>
      <c r="C42" s="53">
        <v>8200</v>
      </c>
      <c r="D42" s="53">
        <v>11766</v>
      </c>
      <c r="E42" s="54">
        <v>17952</v>
      </c>
      <c r="F42" s="53"/>
      <c r="G42" s="53"/>
      <c r="H42" s="54"/>
      <c r="I42" s="54">
        <v>8200</v>
      </c>
      <c r="J42" s="54">
        <v>11766</v>
      </c>
      <c r="K42" s="63">
        <v>17952</v>
      </c>
    </row>
    <row r="43" spans="1:11" ht="12.75">
      <c r="A43" s="47">
        <v>38</v>
      </c>
      <c r="B43" s="56" t="s">
        <v>30</v>
      </c>
      <c r="C43" s="60">
        <f aca="true" t="shared" si="6" ref="C43:K43">C30+C35+C39+C40+C41+C42</f>
        <v>73572</v>
      </c>
      <c r="D43" s="60">
        <f t="shared" si="6"/>
        <v>144152</v>
      </c>
      <c r="E43" s="60">
        <f t="shared" si="6"/>
        <v>150293</v>
      </c>
      <c r="F43" s="60">
        <f t="shared" si="6"/>
        <v>7400</v>
      </c>
      <c r="G43" s="60">
        <f t="shared" si="6"/>
        <v>5957</v>
      </c>
      <c r="H43" s="60">
        <f t="shared" si="6"/>
        <v>5957</v>
      </c>
      <c r="I43" s="60">
        <f t="shared" si="6"/>
        <v>80972</v>
      </c>
      <c r="J43" s="60">
        <f t="shared" si="6"/>
        <v>150109</v>
      </c>
      <c r="K43" s="61">
        <f t="shared" si="6"/>
        <v>156250</v>
      </c>
    </row>
    <row r="44" spans="1:11" ht="12.75">
      <c r="A44" s="47">
        <v>39</v>
      </c>
      <c r="B44" s="52" t="s">
        <v>31</v>
      </c>
      <c r="C44" s="45">
        <v>43</v>
      </c>
      <c r="D44" s="45">
        <v>43</v>
      </c>
      <c r="E44" s="45">
        <v>43</v>
      </c>
      <c r="F44" s="45">
        <v>0</v>
      </c>
      <c r="G44" s="45">
        <v>0</v>
      </c>
      <c r="H44" s="45">
        <v>0</v>
      </c>
      <c r="I44" s="45">
        <v>43</v>
      </c>
      <c r="J44" s="45">
        <v>43</v>
      </c>
      <c r="K44" s="51">
        <v>43</v>
      </c>
    </row>
    <row r="45" spans="1:11" ht="13.5" thickBot="1">
      <c r="A45" s="47">
        <v>40</v>
      </c>
      <c r="B45" s="65" t="s">
        <v>32</v>
      </c>
      <c r="C45" s="66">
        <f aca="true" t="shared" si="7" ref="C45:K45">C43+C44</f>
        <v>73615</v>
      </c>
      <c r="D45" s="66">
        <f t="shared" si="7"/>
        <v>144195</v>
      </c>
      <c r="E45" s="66">
        <f t="shared" si="7"/>
        <v>150336</v>
      </c>
      <c r="F45" s="66">
        <f t="shared" si="7"/>
        <v>7400</v>
      </c>
      <c r="G45" s="66">
        <f t="shared" si="7"/>
        <v>5957</v>
      </c>
      <c r="H45" s="66">
        <f t="shared" si="7"/>
        <v>5957</v>
      </c>
      <c r="I45" s="66">
        <f t="shared" si="7"/>
        <v>81015</v>
      </c>
      <c r="J45" s="66">
        <f t="shared" si="7"/>
        <v>150152</v>
      </c>
      <c r="K45" s="67">
        <f t="shared" si="7"/>
        <v>156293</v>
      </c>
    </row>
  </sheetData>
  <sheetProtection/>
  <mergeCells count="13">
    <mergeCell ref="C4:D4"/>
    <mergeCell ref="E3:E4"/>
    <mergeCell ref="B3:B4"/>
    <mergeCell ref="C2:E2"/>
    <mergeCell ref="C1:E1"/>
    <mergeCell ref="F1:H1"/>
    <mergeCell ref="I1:K1"/>
    <mergeCell ref="F2:H2"/>
    <mergeCell ref="H3:H4"/>
    <mergeCell ref="F4:G4"/>
    <mergeCell ref="I2:K2"/>
    <mergeCell ref="K3:K4"/>
    <mergeCell ref="I4:J4"/>
  </mergeCells>
  <printOptions horizontalCentered="1"/>
  <pageMargins left="0.7874015748031497" right="0.5905511811023623" top="1.6535433070866143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 dőlt"&amp;11
Tiszagyulaháza község 2013.évi költségvetési bevételei és kiadásai
eFt&amp;R&amp;"Times New Roman,Dőlt"&amp;8 1. melléklet
a 9/2014.(IV.30.)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4.8515625" style="6" customWidth="1"/>
    <col min="2" max="2" width="48.8515625" style="6" bestFit="1" customWidth="1"/>
    <col min="3" max="5" width="14.7109375" style="3" customWidth="1"/>
    <col min="6" max="6" width="11.421875" style="6" bestFit="1" customWidth="1"/>
    <col min="7" max="16384" width="9.140625" style="6" customWidth="1"/>
  </cols>
  <sheetData>
    <row r="1" spans="2:5" s="5" customFormat="1" ht="13.5" thickBot="1">
      <c r="B1" s="93" t="s">
        <v>174</v>
      </c>
      <c r="C1" s="94" t="s">
        <v>175</v>
      </c>
      <c r="D1" s="94" t="s">
        <v>176</v>
      </c>
      <c r="E1" s="94" t="s">
        <v>177</v>
      </c>
    </row>
    <row r="2" spans="2:5" ht="12.75" customHeight="1">
      <c r="B2" s="228" t="s">
        <v>33</v>
      </c>
      <c r="C2" s="13" t="s">
        <v>104</v>
      </c>
      <c r="D2" s="13" t="s">
        <v>105</v>
      </c>
      <c r="E2" s="226" t="s">
        <v>110</v>
      </c>
    </row>
    <row r="3" spans="2:5" ht="12.75">
      <c r="B3" s="229"/>
      <c r="C3" s="225" t="s">
        <v>106</v>
      </c>
      <c r="D3" s="225"/>
      <c r="E3" s="227"/>
    </row>
    <row r="4" spans="2:5" ht="12.75">
      <c r="B4" s="69"/>
      <c r="C4" s="17"/>
      <c r="D4" s="17"/>
      <c r="E4" s="70"/>
    </row>
    <row r="5" spans="1:5" ht="12.75">
      <c r="A5" s="12">
        <v>1</v>
      </c>
      <c r="B5" s="71" t="s">
        <v>34</v>
      </c>
      <c r="C5" s="17"/>
      <c r="D5" s="17"/>
      <c r="E5" s="70"/>
    </row>
    <row r="6" spans="1:5" ht="12.75">
      <c r="A6" s="12">
        <v>2</v>
      </c>
      <c r="B6" s="69"/>
      <c r="C6" s="17"/>
      <c r="D6" s="17"/>
      <c r="E6" s="70"/>
    </row>
    <row r="7" spans="1:5" ht="12.75">
      <c r="A7" s="12">
        <v>3</v>
      </c>
      <c r="B7" s="69" t="s">
        <v>35</v>
      </c>
      <c r="C7" s="10"/>
      <c r="D7" s="10"/>
      <c r="E7" s="70"/>
    </row>
    <row r="8" spans="1:5" ht="12.75">
      <c r="A8" s="12">
        <v>4</v>
      </c>
      <c r="B8" s="69" t="s">
        <v>36</v>
      </c>
      <c r="C8" s="72">
        <v>25604</v>
      </c>
      <c r="D8" s="72">
        <v>55230</v>
      </c>
      <c r="E8" s="70">
        <v>54395</v>
      </c>
    </row>
    <row r="9" spans="1:5" ht="12.75">
      <c r="A9" s="12">
        <v>5</v>
      </c>
      <c r="B9" s="69" t="s">
        <v>37</v>
      </c>
      <c r="C9" s="72">
        <v>6211</v>
      </c>
      <c r="D9" s="72">
        <v>10521</v>
      </c>
      <c r="E9" s="70">
        <v>10531</v>
      </c>
    </row>
    <row r="10" spans="1:5" ht="12.75">
      <c r="A10" s="12">
        <v>6</v>
      </c>
      <c r="B10" s="69" t="s">
        <v>38</v>
      </c>
      <c r="C10" s="72">
        <v>27379</v>
      </c>
      <c r="D10" s="72">
        <v>48663</v>
      </c>
      <c r="E10" s="70">
        <f>47333+990</f>
        <v>48323</v>
      </c>
    </row>
    <row r="11" spans="1:5" ht="12.75">
      <c r="A11" s="12">
        <v>7</v>
      </c>
      <c r="B11" s="69" t="s">
        <v>39</v>
      </c>
      <c r="C11" s="72">
        <v>10176</v>
      </c>
      <c r="D11" s="72">
        <v>9000</v>
      </c>
      <c r="E11" s="70">
        <v>8994</v>
      </c>
    </row>
    <row r="12" spans="1:5" ht="12.75">
      <c r="A12" s="12">
        <v>8</v>
      </c>
      <c r="B12" s="69" t="s">
        <v>40</v>
      </c>
      <c r="C12" s="72">
        <v>120</v>
      </c>
      <c r="D12" s="72">
        <v>5973</v>
      </c>
      <c r="E12" s="70">
        <v>5973</v>
      </c>
    </row>
    <row r="13" spans="1:5" ht="12.75">
      <c r="A13" s="12">
        <v>9</v>
      </c>
      <c r="B13" s="69" t="s">
        <v>41</v>
      </c>
      <c r="C13" s="72">
        <v>11025</v>
      </c>
      <c r="D13" s="72">
        <v>8553</v>
      </c>
      <c r="E13" s="70">
        <v>8554</v>
      </c>
    </row>
    <row r="14" spans="1:5" s="7" customFormat="1" ht="12.75">
      <c r="A14" s="12">
        <v>10</v>
      </c>
      <c r="B14" s="73" t="s">
        <v>12</v>
      </c>
      <c r="C14" s="74">
        <f>SUM(C8:C13)</f>
        <v>80515</v>
      </c>
      <c r="D14" s="74">
        <f>SUM(D8:D13)</f>
        <v>137940</v>
      </c>
      <c r="E14" s="75">
        <f>SUM(E8:E13)</f>
        <v>136770</v>
      </c>
    </row>
    <row r="15" spans="1:5" ht="12.75">
      <c r="A15" s="12">
        <v>11</v>
      </c>
      <c r="B15" s="69" t="s">
        <v>42</v>
      </c>
      <c r="C15" s="72">
        <v>0</v>
      </c>
      <c r="D15" s="72">
        <f>650+6705+38</f>
        <v>7393</v>
      </c>
      <c r="E15" s="70">
        <v>7391</v>
      </c>
    </row>
    <row r="16" spans="1:5" ht="12.75">
      <c r="A16" s="12">
        <v>12</v>
      </c>
      <c r="B16" s="69" t="s">
        <v>186</v>
      </c>
      <c r="C16" s="72">
        <v>0</v>
      </c>
      <c r="D16" s="72">
        <v>1500</v>
      </c>
      <c r="E16" s="70">
        <v>1500</v>
      </c>
    </row>
    <row r="17" spans="1:5" s="8" customFormat="1" ht="12.75">
      <c r="A17" s="12">
        <v>13</v>
      </c>
      <c r="B17" s="76" t="s">
        <v>43</v>
      </c>
      <c r="C17" s="77">
        <f>C14+C15</f>
        <v>80515</v>
      </c>
      <c r="D17" s="77">
        <f>D14+D15+D16</f>
        <v>146833</v>
      </c>
      <c r="E17" s="78">
        <f>E14+E15+E16</f>
        <v>145661</v>
      </c>
    </row>
    <row r="18" spans="1:5" ht="12.75">
      <c r="A18" s="12">
        <v>14</v>
      </c>
      <c r="B18" s="69" t="s">
        <v>44</v>
      </c>
      <c r="C18" s="72">
        <v>0</v>
      </c>
      <c r="D18" s="72"/>
      <c r="E18" s="70">
        <v>0</v>
      </c>
    </row>
    <row r="19" spans="1:5" ht="12.75">
      <c r="A19" s="12">
        <v>15</v>
      </c>
      <c r="B19" s="69" t="s">
        <v>187</v>
      </c>
      <c r="C19" s="72"/>
      <c r="D19" s="72"/>
      <c r="E19" s="70">
        <v>0</v>
      </c>
    </row>
    <row r="20" spans="1:5" s="7" customFormat="1" ht="12.75">
      <c r="A20" s="12">
        <v>16</v>
      </c>
      <c r="B20" s="73" t="s">
        <v>45</v>
      </c>
      <c r="C20" s="74">
        <f>C17+C18</f>
        <v>80515</v>
      </c>
      <c r="D20" s="74">
        <f>D17+D18</f>
        <v>146833</v>
      </c>
      <c r="E20" s="75">
        <f>E17+E18</f>
        <v>145661</v>
      </c>
    </row>
    <row r="21" spans="1:5" ht="12.75">
      <c r="A21" s="12">
        <v>17</v>
      </c>
      <c r="B21" s="69" t="s">
        <v>46</v>
      </c>
      <c r="C21" s="72"/>
      <c r="D21" s="72"/>
      <c r="E21" s="70"/>
    </row>
    <row r="22" spans="1:5" ht="12.75">
      <c r="A22" s="12">
        <v>18</v>
      </c>
      <c r="B22" s="69" t="s">
        <v>47</v>
      </c>
      <c r="C22" s="72">
        <v>500</v>
      </c>
      <c r="D22" s="72">
        <v>3319</v>
      </c>
      <c r="E22" s="70"/>
    </row>
    <row r="23" spans="1:5" ht="12.75">
      <c r="A23" s="12">
        <v>19</v>
      </c>
      <c r="B23" s="69" t="s">
        <v>48</v>
      </c>
      <c r="C23" s="72"/>
      <c r="D23" s="72"/>
      <c r="E23" s="70"/>
    </row>
    <row r="24" spans="1:5" s="8" customFormat="1" ht="12.75">
      <c r="A24" s="12">
        <v>20</v>
      </c>
      <c r="B24" s="76" t="s">
        <v>49</v>
      </c>
      <c r="C24" s="77">
        <f>SUM(C22:C23)</f>
        <v>500</v>
      </c>
      <c r="D24" s="77">
        <f>SUM(D22:D23)</f>
        <v>3319</v>
      </c>
      <c r="E24" s="78">
        <f>SUM(E22:E23)</f>
        <v>0</v>
      </c>
    </row>
    <row r="25" spans="1:5" ht="12.75">
      <c r="A25" s="12">
        <v>21</v>
      </c>
      <c r="B25" s="69" t="s">
        <v>50</v>
      </c>
      <c r="C25" s="72">
        <v>0</v>
      </c>
      <c r="D25" s="72"/>
      <c r="E25" s="70">
        <v>3724</v>
      </c>
    </row>
    <row r="26" spans="1:6" s="9" customFormat="1" ht="13.5">
      <c r="A26" s="12">
        <v>22</v>
      </c>
      <c r="B26" s="71" t="s">
        <v>51</v>
      </c>
      <c r="C26" s="79">
        <f>C20+C24</f>
        <v>81015</v>
      </c>
      <c r="D26" s="79">
        <f>D20+D24</f>
        <v>150152</v>
      </c>
      <c r="E26" s="80">
        <f>E20+E24+E25</f>
        <v>149385</v>
      </c>
      <c r="F26" s="4"/>
    </row>
    <row r="27" spans="1:5" ht="12.75">
      <c r="A27" s="12">
        <v>23</v>
      </c>
      <c r="B27" s="69"/>
      <c r="C27" s="72"/>
      <c r="D27" s="72"/>
      <c r="E27" s="70"/>
    </row>
    <row r="28" spans="1:5" ht="12.75">
      <c r="A28" s="12">
        <v>24</v>
      </c>
      <c r="B28" s="71" t="s">
        <v>52</v>
      </c>
      <c r="C28" s="72"/>
      <c r="D28" s="72"/>
      <c r="E28" s="70"/>
    </row>
    <row r="29" spans="1:5" ht="12.75">
      <c r="A29" s="12">
        <v>25</v>
      </c>
      <c r="B29" s="69"/>
      <c r="C29" s="72"/>
      <c r="D29" s="72"/>
      <c r="E29" s="70"/>
    </row>
    <row r="30" spans="1:5" ht="12.75">
      <c r="A30" s="12">
        <v>26</v>
      </c>
      <c r="B30" s="69" t="s">
        <v>53</v>
      </c>
      <c r="C30" s="72"/>
      <c r="D30" s="72"/>
      <c r="E30" s="70"/>
    </row>
    <row r="31" spans="1:5" ht="12.75">
      <c r="A31" s="12">
        <v>27</v>
      </c>
      <c r="B31" s="69" t="s">
        <v>19</v>
      </c>
      <c r="C31" s="72">
        <v>8206</v>
      </c>
      <c r="D31" s="72">
        <v>16036</v>
      </c>
      <c r="E31" s="70">
        <v>15999</v>
      </c>
    </row>
    <row r="32" spans="1:5" s="11" customFormat="1" ht="12">
      <c r="A32" s="88">
        <v>28</v>
      </c>
      <c r="B32" s="69" t="s">
        <v>54</v>
      </c>
      <c r="C32" s="72">
        <v>50</v>
      </c>
      <c r="D32" s="72">
        <v>241</v>
      </c>
      <c r="E32" s="81"/>
    </row>
    <row r="33" spans="1:5" ht="12.75">
      <c r="A33" s="12">
        <v>29</v>
      </c>
      <c r="B33" s="69" t="s">
        <v>55</v>
      </c>
      <c r="C33" s="72">
        <v>14480</v>
      </c>
      <c r="D33" s="72">
        <v>63221</v>
      </c>
      <c r="E33" s="70">
        <v>63221</v>
      </c>
    </row>
    <row r="34" spans="1:5" ht="12.75">
      <c r="A34" s="12">
        <v>30</v>
      </c>
      <c r="B34" s="69" t="s">
        <v>181</v>
      </c>
      <c r="C34" s="72">
        <v>5640</v>
      </c>
      <c r="D34" s="72">
        <v>6740</v>
      </c>
      <c r="E34" s="70">
        <v>6732</v>
      </c>
    </row>
    <row r="35" spans="1:5" ht="12.75">
      <c r="A35" s="12">
        <v>31</v>
      </c>
      <c r="B35" s="73" t="s">
        <v>30</v>
      </c>
      <c r="C35" s="74">
        <f>C31+C33+C34</f>
        <v>28326</v>
      </c>
      <c r="D35" s="74">
        <f>D31+D33+D34</f>
        <v>85997</v>
      </c>
      <c r="E35" s="89">
        <f>E31+E33+E34</f>
        <v>85952</v>
      </c>
    </row>
    <row r="36" spans="1:5" ht="12.75">
      <c r="A36" s="12">
        <v>32</v>
      </c>
      <c r="B36" s="73" t="s">
        <v>31</v>
      </c>
      <c r="C36" s="74">
        <v>43</v>
      </c>
      <c r="D36" s="74">
        <v>43</v>
      </c>
      <c r="E36" s="81">
        <v>43</v>
      </c>
    </row>
    <row r="37" spans="1:5" s="7" customFormat="1" ht="12.75">
      <c r="A37" s="12">
        <v>33</v>
      </c>
      <c r="B37" s="69" t="s">
        <v>56</v>
      </c>
      <c r="C37" s="72"/>
      <c r="D37" s="72"/>
      <c r="E37" s="75">
        <v>0</v>
      </c>
    </row>
    <row r="38" spans="1:5" s="7" customFormat="1" ht="12.75">
      <c r="A38" s="12">
        <v>34</v>
      </c>
      <c r="B38" s="69" t="s">
        <v>57</v>
      </c>
      <c r="C38" s="72">
        <v>22394</v>
      </c>
      <c r="D38" s="72">
        <v>29695</v>
      </c>
      <c r="E38" s="75">
        <v>29695</v>
      </c>
    </row>
    <row r="39" spans="1:5" ht="12.75">
      <c r="A39" s="12">
        <v>35</v>
      </c>
      <c r="B39" s="69" t="s">
        <v>58</v>
      </c>
      <c r="C39" s="72">
        <v>13167</v>
      </c>
      <c r="D39" s="72">
        <v>16291</v>
      </c>
      <c r="E39" s="70">
        <v>16291</v>
      </c>
    </row>
    <row r="40" spans="1:5" ht="12.75">
      <c r="A40" s="12">
        <v>36</v>
      </c>
      <c r="B40" s="69" t="s">
        <v>188</v>
      </c>
      <c r="C40" s="72"/>
      <c r="D40" s="72">
        <v>6061</v>
      </c>
      <c r="E40" s="70">
        <v>6061</v>
      </c>
    </row>
    <row r="41" spans="1:5" ht="12.75">
      <c r="A41" s="12">
        <v>37</v>
      </c>
      <c r="B41" s="73" t="s">
        <v>59</v>
      </c>
      <c r="C41" s="74">
        <f>SUM(C38:C39)</f>
        <v>35561</v>
      </c>
      <c r="D41" s="74">
        <f>SUM(D38:D40)</f>
        <v>52047</v>
      </c>
      <c r="E41" s="89">
        <f>SUM(E38:E40)</f>
        <v>52047</v>
      </c>
    </row>
    <row r="42" spans="1:5" ht="12.75">
      <c r="A42" s="12">
        <v>38</v>
      </c>
      <c r="B42" s="69" t="s">
        <v>60</v>
      </c>
      <c r="C42" s="72"/>
      <c r="D42" s="72">
        <v>299</v>
      </c>
      <c r="E42" s="70">
        <v>299</v>
      </c>
    </row>
    <row r="43" spans="1:5" ht="12.75">
      <c r="A43" s="12">
        <v>39</v>
      </c>
      <c r="B43" s="76" t="s">
        <v>61</v>
      </c>
      <c r="C43" s="77">
        <f>C35+C36+C41+C42</f>
        <v>63930</v>
      </c>
      <c r="D43" s="77">
        <f>D35+D36+D41+D42</f>
        <v>138386</v>
      </c>
      <c r="E43" s="90">
        <f>E35+E36+E41+E42</f>
        <v>138341</v>
      </c>
    </row>
    <row r="44" spans="1:5" ht="12.75">
      <c r="A44" s="12">
        <v>40</v>
      </c>
      <c r="B44" s="73" t="s">
        <v>62</v>
      </c>
      <c r="C44" s="74">
        <v>0</v>
      </c>
      <c r="D44" s="74"/>
      <c r="E44" s="70">
        <v>0</v>
      </c>
    </row>
    <row r="45" spans="1:5" s="7" customFormat="1" ht="12.75">
      <c r="A45" s="12">
        <v>41</v>
      </c>
      <c r="B45" s="73" t="s">
        <v>189</v>
      </c>
      <c r="C45" s="74">
        <v>8885</v>
      </c>
      <c r="D45" s="74">
        <v>0</v>
      </c>
      <c r="E45" s="75">
        <v>0</v>
      </c>
    </row>
    <row r="46" spans="1:5" ht="12.75">
      <c r="A46" s="12">
        <v>42</v>
      </c>
      <c r="B46" s="73" t="s">
        <v>63</v>
      </c>
      <c r="C46" s="74">
        <f>C43+C45</f>
        <v>72815</v>
      </c>
      <c r="D46" s="74">
        <f>D43+D45</f>
        <v>138386</v>
      </c>
      <c r="E46" s="89">
        <f>E43+E45</f>
        <v>138341</v>
      </c>
    </row>
    <row r="47" spans="1:5" s="8" customFormat="1" ht="12.75">
      <c r="A47" s="12">
        <v>43</v>
      </c>
      <c r="B47" s="69" t="s">
        <v>64</v>
      </c>
      <c r="C47" s="72"/>
      <c r="D47" s="72"/>
      <c r="E47" s="78">
        <v>0</v>
      </c>
    </row>
    <row r="48" spans="1:5" s="7" customFormat="1" ht="12.75">
      <c r="A48" s="12">
        <v>44</v>
      </c>
      <c r="B48" s="69" t="s">
        <v>65</v>
      </c>
      <c r="C48" s="72">
        <v>8200</v>
      </c>
      <c r="D48" s="72">
        <v>11766</v>
      </c>
      <c r="E48" s="75">
        <v>17952</v>
      </c>
    </row>
    <row r="49" spans="1:5" s="11" customFormat="1" ht="12">
      <c r="A49" s="88">
        <v>45</v>
      </c>
      <c r="B49" s="76" t="s">
        <v>66</v>
      </c>
      <c r="C49" s="77">
        <f>SUM(C48)</f>
        <v>8200</v>
      </c>
      <c r="D49" s="77">
        <f>SUM(D48)</f>
        <v>11766</v>
      </c>
      <c r="E49" s="90">
        <f>SUM(E48)</f>
        <v>17952</v>
      </c>
    </row>
    <row r="50" spans="1:5" s="7" customFormat="1" ht="12.75">
      <c r="A50" s="12">
        <v>46</v>
      </c>
      <c r="B50" s="69" t="s">
        <v>67</v>
      </c>
      <c r="C50" s="72">
        <v>0</v>
      </c>
      <c r="D50" s="72">
        <v>0</v>
      </c>
      <c r="E50" s="75">
        <v>545</v>
      </c>
    </row>
    <row r="51" spans="1:5" ht="12.75">
      <c r="A51" s="12">
        <v>47</v>
      </c>
      <c r="B51" s="71" t="s">
        <v>68</v>
      </c>
      <c r="C51" s="79">
        <f>C46+C49+C50</f>
        <v>81015</v>
      </c>
      <c r="D51" s="79">
        <f>D46+D49+D50</f>
        <v>150152</v>
      </c>
      <c r="E51" s="91">
        <f>E46+E49+E50</f>
        <v>156838</v>
      </c>
    </row>
    <row r="52" spans="1:5" ht="12.75">
      <c r="A52" s="12">
        <v>48</v>
      </c>
      <c r="B52" s="69" t="s">
        <v>69</v>
      </c>
      <c r="C52" s="53">
        <f>C43-C17</f>
        <v>-16585</v>
      </c>
      <c r="D52" s="53">
        <f>D43-D17</f>
        <v>-8447</v>
      </c>
      <c r="E52" s="92">
        <f>E43-E17</f>
        <v>-7320</v>
      </c>
    </row>
    <row r="53" spans="1:5" s="8" customFormat="1" ht="12.75">
      <c r="A53" s="12">
        <v>49</v>
      </c>
      <c r="B53" s="69" t="s">
        <v>70</v>
      </c>
      <c r="C53" s="53">
        <v>16585</v>
      </c>
      <c r="D53" s="53">
        <v>8447</v>
      </c>
      <c r="E53" s="78">
        <v>7320</v>
      </c>
    </row>
    <row r="54" spans="1:5" ht="12.75">
      <c r="A54" s="12">
        <v>50</v>
      </c>
      <c r="B54" s="69" t="s">
        <v>71</v>
      </c>
      <c r="C54" s="53"/>
      <c r="D54" s="53"/>
      <c r="E54" s="70"/>
    </row>
    <row r="55" spans="1:5" ht="24.75">
      <c r="A55" s="12">
        <v>51</v>
      </c>
      <c r="B55" s="82" t="s">
        <v>72</v>
      </c>
      <c r="C55" s="83">
        <f>C43+C49-C17-C24</f>
        <v>-8885</v>
      </c>
      <c r="D55" s="83">
        <f>D43+D49-D17-D24</f>
        <v>0</v>
      </c>
      <c r="E55" s="80">
        <v>10632</v>
      </c>
    </row>
    <row r="56" spans="1:5" ht="12.75">
      <c r="A56" s="12">
        <v>52</v>
      </c>
      <c r="B56" s="69" t="s">
        <v>73</v>
      </c>
      <c r="C56" s="53">
        <f>C45-C18</f>
        <v>8885</v>
      </c>
      <c r="D56" s="53">
        <f>D45-D18</f>
        <v>0</v>
      </c>
      <c r="E56" s="70">
        <v>0</v>
      </c>
    </row>
    <row r="57" spans="1:5" ht="12.75">
      <c r="A57" s="12">
        <v>53</v>
      </c>
      <c r="B57" s="69" t="s">
        <v>74</v>
      </c>
      <c r="C57" s="72">
        <f>C50-C25</f>
        <v>0</v>
      </c>
      <c r="D57" s="72">
        <f>D50-D25</f>
        <v>0</v>
      </c>
      <c r="E57" s="70">
        <v>-3179</v>
      </c>
    </row>
    <row r="58" spans="1:5" ht="13.5" thickBot="1">
      <c r="A58" s="12">
        <v>54</v>
      </c>
      <c r="B58" s="84"/>
      <c r="C58" s="85"/>
      <c r="D58" s="85"/>
      <c r="E58" s="86"/>
    </row>
    <row r="59" ht="12.75">
      <c r="B59" s="16"/>
    </row>
  </sheetData>
  <sheetProtection/>
  <mergeCells count="3">
    <mergeCell ref="C3:D3"/>
    <mergeCell ref="E2:E3"/>
    <mergeCell ref="B2:B3"/>
  </mergeCells>
  <printOptions horizontalCentered="1"/>
  <pageMargins left="0.31496062992125984" right="0.35433070866141736" top="0.6692913385826772" bottom="0.35433070866141736" header="0.31496062992125984" footer="0.1968503937007874"/>
  <pageSetup horizontalDpi="600" verticalDpi="600" orientation="portrait" paperSize="9" r:id="rId1"/>
  <headerFooter alignWithMargins="0">
    <oddHeader>&amp;C&amp;"Times New Roman,Félkövér dőlt"Tiszagyulaháza község 2013.évi összevont költségvetési mérlege
eFT&amp;R&amp;"Times New Roman,Dőlt"&amp;8 2. melléklet
a 9/2014. (IV.30.)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Layout" workbookViewId="0" topLeftCell="A1">
      <selection activeCell="F6" sqref="F6"/>
    </sheetView>
  </sheetViews>
  <sheetFormatPr defaultColWidth="9.140625" defaultRowHeight="12.75"/>
  <cols>
    <col min="1" max="1" width="4.140625" style="1" customWidth="1"/>
    <col min="2" max="2" width="30.7109375" style="1" bestFit="1" customWidth="1"/>
    <col min="3" max="3" width="12.7109375" style="2" customWidth="1"/>
    <col min="4" max="4" width="12.7109375" style="1" customWidth="1"/>
    <col min="5" max="16384" width="9.140625" style="1" customWidth="1"/>
  </cols>
  <sheetData>
    <row r="1" spans="2:5" ht="13.5" thickBot="1">
      <c r="B1" s="93" t="s">
        <v>174</v>
      </c>
      <c r="C1" s="94" t="s">
        <v>175</v>
      </c>
      <c r="D1" s="93" t="s">
        <v>176</v>
      </c>
      <c r="E1" s="110" t="s">
        <v>177</v>
      </c>
    </row>
    <row r="2" spans="2:5" ht="12.75">
      <c r="B2" s="230" t="s">
        <v>0</v>
      </c>
      <c r="C2" s="95" t="s">
        <v>108</v>
      </c>
      <c r="D2" s="96" t="s">
        <v>105</v>
      </c>
      <c r="E2" s="234" t="s">
        <v>110</v>
      </c>
    </row>
    <row r="3" spans="2:5" ht="12.75">
      <c r="B3" s="231"/>
      <c r="C3" s="232" t="s">
        <v>107</v>
      </c>
      <c r="D3" s="233"/>
      <c r="E3" s="235"/>
    </row>
    <row r="4" spans="1:5" ht="12.75">
      <c r="A4" s="12">
        <v>1</v>
      </c>
      <c r="B4" s="97"/>
      <c r="C4" s="42"/>
      <c r="D4" s="87"/>
      <c r="E4" s="98"/>
    </row>
    <row r="5" spans="1:5" ht="12.75">
      <c r="A5" s="12">
        <v>2</v>
      </c>
      <c r="B5" s="99" t="s">
        <v>190</v>
      </c>
      <c r="C5" s="42">
        <v>0</v>
      </c>
      <c r="D5" s="87"/>
      <c r="E5" s="98"/>
    </row>
    <row r="6" spans="1:5" ht="12.75">
      <c r="A6" s="12">
        <v>3</v>
      </c>
      <c r="B6" s="100" t="s">
        <v>76</v>
      </c>
      <c r="C6" s="42" t="s">
        <v>77</v>
      </c>
      <c r="D6" s="42" t="s">
        <v>77</v>
      </c>
      <c r="E6" s="101" t="s">
        <v>77</v>
      </c>
    </row>
    <row r="7" spans="1:5" ht="12.75">
      <c r="A7" s="12">
        <v>4</v>
      </c>
      <c r="B7" s="100" t="s">
        <v>78</v>
      </c>
      <c r="C7" s="42" t="s">
        <v>79</v>
      </c>
      <c r="D7" s="42" t="s">
        <v>79</v>
      </c>
      <c r="E7" s="101" t="s">
        <v>79</v>
      </c>
    </row>
    <row r="8" spans="1:5" ht="12.75">
      <c r="A8" s="12">
        <v>5</v>
      </c>
      <c r="B8" s="100" t="s">
        <v>80</v>
      </c>
      <c r="C8" s="42"/>
      <c r="D8" s="87"/>
      <c r="E8" s="98"/>
    </row>
    <row r="9" spans="1:5" ht="12.75">
      <c r="A9" s="12">
        <v>6</v>
      </c>
      <c r="B9" s="100" t="s">
        <v>81</v>
      </c>
      <c r="C9" s="42" t="s">
        <v>77</v>
      </c>
      <c r="D9" s="42" t="s">
        <v>77</v>
      </c>
      <c r="E9" s="101" t="s">
        <v>77</v>
      </c>
    </row>
    <row r="10" spans="1:5" ht="12.75">
      <c r="A10" s="12">
        <v>7</v>
      </c>
      <c r="B10" s="99" t="s">
        <v>82</v>
      </c>
      <c r="C10" s="42"/>
      <c r="D10" s="42"/>
      <c r="E10" s="101"/>
    </row>
    <row r="11" spans="1:5" ht="12.75">
      <c r="A11" s="12">
        <v>8</v>
      </c>
      <c r="B11" s="100" t="s">
        <v>81</v>
      </c>
      <c r="C11" s="42" t="s">
        <v>77</v>
      </c>
      <c r="D11" s="42" t="s">
        <v>77</v>
      </c>
      <c r="E11" s="101" t="s">
        <v>77</v>
      </c>
    </row>
    <row r="12" spans="1:5" ht="12.75">
      <c r="A12" s="12">
        <v>9</v>
      </c>
      <c r="B12" s="100" t="s">
        <v>191</v>
      </c>
      <c r="C12" s="42"/>
      <c r="D12" s="102" t="s">
        <v>192</v>
      </c>
      <c r="E12" s="103" t="s">
        <v>192</v>
      </c>
    </row>
    <row r="13" spans="1:5" ht="12.75">
      <c r="A13" s="12">
        <v>10</v>
      </c>
      <c r="B13" s="100"/>
      <c r="C13" s="42"/>
      <c r="D13" s="87"/>
      <c r="E13" s="98"/>
    </row>
    <row r="14" spans="1:5" ht="12.75">
      <c r="A14" s="12">
        <v>11</v>
      </c>
      <c r="B14" s="100" t="s">
        <v>193</v>
      </c>
      <c r="C14" s="42"/>
      <c r="D14" s="87"/>
      <c r="E14" s="98"/>
    </row>
    <row r="15" spans="1:5" ht="12.75">
      <c r="A15" s="12">
        <v>12</v>
      </c>
      <c r="B15" s="100" t="s">
        <v>194</v>
      </c>
      <c r="C15" s="42" t="s">
        <v>77</v>
      </c>
      <c r="D15" s="42" t="s">
        <v>77</v>
      </c>
      <c r="E15" s="101" t="s">
        <v>77</v>
      </c>
    </row>
    <row r="16" spans="1:5" ht="12.75">
      <c r="A16" s="12">
        <v>13</v>
      </c>
      <c r="B16" s="100" t="s">
        <v>81</v>
      </c>
      <c r="C16" s="42" t="s">
        <v>195</v>
      </c>
      <c r="D16" s="42" t="s">
        <v>195</v>
      </c>
      <c r="E16" s="101" t="s">
        <v>195</v>
      </c>
    </row>
    <row r="17" spans="1:5" ht="12.75">
      <c r="A17" s="12">
        <v>14</v>
      </c>
      <c r="B17" s="100"/>
      <c r="C17" s="42"/>
      <c r="D17" s="87"/>
      <c r="E17" s="98"/>
    </row>
    <row r="18" spans="1:5" ht="12.75">
      <c r="A18" s="12">
        <v>15</v>
      </c>
      <c r="B18" s="99"/>
      <c r="C18" s="42"/>
      <c r="D18" s="87"/>
      <c r="E18" s="98"/>
    </row>
    <row r="19" spans="1:5" ht="12.75">
      <c r="A19" s="12">
        <v>16</v>
      </c>
      <c r="B19" s="100" t="s">
        <v>83</v>
      </c>
      <c r="C19" s="104" t="s">
        <v>196</v>
      </c>
      <c r="D19" s="104" t="s">
        <v>197</v>
      </c>
      <c r="E19" s="105" t="s">
        <v>197</v>
      </c>
    </row>
    <row r="20" spans="1:5" ht="12.75">
      <c r="A20" s="12">
        <v>17</v>
      </c>
      <c r="B20" s="100" t="s">
        <v>84</v>
      </c>
      <c r="C20" s="104" t="s">
        <v>77</v>
      </c>
      <c r="D20" s="104" t="s">
        <v>77</v>
      </c>
      <c r="E20" s="105" t="s">
        <v>77</v>
      </c>
    </row>
    <row r="21" spans="1:5" ht="12.75">
      <c r="A21" s="12">
        <v>18</v>
      </c>
      <c r="B21" s="100" t="s">
        <v>85</v>
      </c>
      <c r="C21" s="104" t="s">
        <v>94</v>
      </c>
      <c r="D21" s="104" t="s">
        <v>94</v>
      </c>
      <c r="E21" s="105" t="s">
        <v>94</v>
      </c>
    </row>
    <row r="22" spans="1:5" ht="12.75">
      <c r="A22" s="12">
        <v>19</v>
      </c>
      <c r="B22" s="100" t="s">
        <v>86</v>
      </c>
      <c r="C22" s="104" t="s">
        <v>79</v>
      </c>
      <c r="D22" s="104" t="s">
        <v>79</v>
      </c>
      <c r="E22" s="105" t="s">
        <v>79</v>
      </c>
    </row>
    <row r="23" spans="1:5" ht="12.75">
      <c r="A23" s="12">
        <v>20</v>
      </c>
      <c r="B23" s="100" t="s">
        <v>198</v>
      </c>
      <c r="C23" s="104"/>
      <c r="D23" s="102" t="s">
        <v>199</v>
      </c>
      <c r="E23" s="103" t="s">
        <v>199</v>
      </c>
    </row>
    <row r="24" spans="1:5" ht="13.5" thickBot="1">
      <c r="A24" s="12">
        <v>21</v>
      </c>
      <c r="B24" s="106"/>
      <c r="C24" s="107"/>
      <c r="D24" s="108"/>
      <c r="E24" s="109"/>
    </row>
  </sheetData>
  <sheetProtection/>
  <mergeCells count="3">
    <mergeCell ref="B2:B3"/>
    <mergeCell ref="C3:D3"/>
    <mergeCell ref="E2:E3"/>
  </mergeCells>
  <printOptions horizontalCentered="1"/>
  <pageMargins left="0.3937007874015748" right="0.3937007874015748" top="1.3385826771653544" bottom="0.7480314960629921" header="0.31496062992125984" footer="0.31496062992125984"/>
  <pageSetup horizontalDpi="600" verticalDpi="600" orientation="portrait" paperSize="9" r:id="rId1"/>
  <headerFooter alignWithMargins="0">
    <oddHeader>&amp;C&amp;"Times New Roman,Félkövér dőlt"&amp;11
Tiszagyulaháza Község Önkormányzatának 
és intézményének 2013 . évi létszáma
eFt
&amp;R&amp;"Arial,Dőlt"&amp;8 3. melléklet
a 9/2014. (IV.30.)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5.28125" style="14" customWidth="1"/>
    <col min="2" max="2" width="39.8515625" style="14" bestFit="1" customWidth="1"/>
    <col min="3" max="3" width="11.421875" style="202" customWidth="1"/>
    <col min="4" max="5" width="14.57421875" style="214" customWidth="1"/>
    <col min="6" max="6" width="14.421875" style="214" customWidth="1"/>
    <col min="7" max="16384" width="9.140625" style="14" customWidth="1"/>
  </cols>
  <sheetData>
    <row r="1" spans="2:6" s="202" customFormat="1" ht="13.5" thickBot="1">
      <c r="B1" s="248" t="s">
        <v>174</v>
      </c>
      <c r="C1" s="248"/>
      <c r="D1" s="203" t="s">
        <v>175</v>
      </c>
      <c r="E1" s="203" t="s">
        <v>176</v>
      </c>
      <c r="F1" s="203" t="s">
        <v>177</v>
      </c>
    </row>
    <row r="2" spans="1:6" ht="12.75" customHeight="1">
      <c r="A2" s="248"/>
      <c r="B2" s="242" t="s">
        <v>33</v>
      </c>
      <c r="C2" s="243"/>
      <c r="D2" s="204" t="s">
        <v>108</v>
      </c>
      <c r="E2" s="205" t="s">
        <v>109</v>
      </c>
      <c r="F2" s="246" t="s">
        <v>110</v>
      </c>
    </row>
    <row r="3" spans="1:6" ht="13.5" customHeight="1" thickBot="1">
      <c r="A3" s="248"/>
      <c r="B3" s="244"/>
      <c r="C3" s="245"/>
      <c r="D3" s="240" t="s">
        <v>107</v>
      </c>
      <c r="E3" s="241"/>
      <c r="F3" s="247"/>
    </row>
    <row r="4" spans="1:6" ht="13.5" thickTop="1">
      <c r="A4" s="15"/>
      <c r="B4" s="21"/>
      <c r="C4" s="19"/>
      <c r="D4" s="206"/>
      <c r="E4" s="207"/>
      <c r="F4" s="22"/>
    </row>
    <row r="5" spans="1:6" ht="12.75">
      <c r="A5" s="15"/>
      <c r="B5" s="21"/>
      <c r="C5" s="19"/>
      <c r="D5" s="20"/>
      <c r="E5" s="20"/>
      <c r="F5" s="22"/>
    </row>
    <row r="6" spans="1:6" ht="12.75">
      <c r="A6" s="15">
        <v>1</v>
      </c>
      <c r="B6" s="21" t="s">
        <v>87</v>
      </c>
      <c r="C6" s="19"/>
      <c r="D6" s="20"/>
      <c r="E6" s="20"/>
      <c r="F6" s="22"/>
    </row>
    <row r="7" spans="1:6" ht="12.75">
      <c r="A7" s="15">
        <v>2</v>
      </c>
      <c r="B7" s="21" t="s">
        <v>88</v>
      </c>
      <c r="C7" s="19"/>
      <c r="D7" s="20">
        <v>3000</v>
      </c>
      <c r="E7" s="20">
        <v>1698</v>
      </c>
      <c r="F7" s="22">
        <v>1698</v>
      </c>
    </row>
    <row r="8" spans="1:6" ht="12.75">
      <c r="A8" s="15">
        <v>3</v>
      </c>
      <c r="B8" s="21" t="s">
        <v>202</v>
      </c>
      <c r="C8" s="19"/>
      <c r="D8" s="20">
        <v>6662</v>
      </c>
      <c r="E8" s="20">
        <v>4545</v>
      </c>
      <c r="F8" s="22">
        <v>4545</v>
      </c>
    </row>
    <row r="9" spans="1:6" ht="12.75">
      <c r="A9" s="15">
        <v>4</v>
      </c>
      <c r="B9" s="21" t="s">
        <v>103</v>
      </c>
      <c r="C9" s="19"/>
      <c r="D9" s="20">
        <v>514</v>
      </c>
      <c r="E9" s="20">
        <v>2757</v>
      </c>
      <c r="F9" s="22">
        <v>2023</v>
      </c>
    </row>
    <row r="10" spans="1:6" ht="12.75">
      <c r="A10" s="15">
        <v>5</v>
      </c>
      <c r="B10" s="30" t="s">
        <v>89</v>
      </c>
      <c r="C10" s="208"/>
      <c r="D10" s="209">
        <f>SUM(D7:D9)</f>
        <v>10176</v>
      </c>
      <c r="E10" s="209">
        <f>SUM(E7:E9)</f>
        <v>9000</v>
      </c>
      <c r="F10" s="33">
        <f>SUM(F7:F9)</f>
        <v>8266</v>
      </c>
    </row>
    <row r="11" spans="1:6" ht="12.75">
      <c r="A11" s="15">
        <v>6</v>
      </c>
      <c r="B11" s="21"/>
      <c r="C11" s="19"/>
      <c r="D11" s="20"/>
      <c r="E11" s="20"/>
      <c r="F11" s="22"/>
    </row>
    <row r="12" spans="1:6" ht="12.75">
      <c r="A12" s="15">
        <v>7</v>
      </c>
      <c r="B12" s="21" t="s">
        <v>90</v>
      </c>
      <c r="C12" s="19"/>
      <c r="D12" s="20"/>
      <c r="E12" s="20"/>
      <c r="F12" s="22"/>
    </row>
    <row r="13" spans="1:6" ht="12.75">
      <c r="A13" s="15">
        <v>8</v>
      </c>
      <c r="B13" s="21" t="s">
        <v>200</v>
      </c>
      <c r="C13" s="19"/>
      <c r="D13" s="20">
        <v>120</v>
      </c>
      <c r="E13" s="20">
        <v>5973</v>
      </c>
      <c r="F13" s="22">
        <v>5973</v>
      </c>
    </row>
    <row r="14" spans="1:6" ht="12.75">
      <c r="A14" s="15">
        <v>9</v>
      </c>
      <c r="B14" s="210"/>
      <c r="C14" s="211"/>
      <c r="D14" s="212"/>
      <c r="E14" s="212"/>
      <c r="F14" s="213"/>
    </row>
    <row r="15" spans="1:6" ht="12.75">
      <c r="A15" s="15">
        <v>10</v>
      </c>
      <c r="B15" s="21"/>
      <c r="C15" s="19"/>
      <c r="D15" s="24"/>
      <c r="E15" s="20"/>
      <c r="F15" s="22"/>
    </row>
    <row r="16" spans="1:6" ht="26.25" thickBot="1">
      <c r="A16" s="15">
        <v>11</v>
      </c>
      <c r="B16" s="25" t="s">
        <v>91</v>
      </c>
      <c r="C16" s="26" t="s">
        <v>92</v>
      </c>
      <c r="D16" s="27"/>
      <c r="E16" s="27"/>
      <c r="F16" s="28"/>
    </row>
    <row r="17" spans="1:6" ht="13.5" thickTop="1">
      <c r="A17" s="15">
        <v>12</v>
      </c>
      <c r="B17" s="21" t="s">
        <v>93</v>
      </c>
      <c r="C17" s="29" t="s">
        <v>203</v>
      </c>
      <c r="D17" s="24">
        <v>1650</v>
      </c>
      <c r="E17" s="24">
        <v>1020</v>
      </c>
      <c r="F17" s="22">
        <v>1021</v>
      </c>
    </row>
    <row r="18" spans="1:6" ht="12.75">
      <c r="A18" s="15">
        <v>13</v>
      </c>
      <c r="B18" s="21" t="s">
        <v>95</v>
      </c>
      <c r="C18" s="23" t="s">
        <v>204</v>
      </c>
      <c r="D18" s="24">
        <v>5546</v>
      </c>
      <c r="E18" s="24">
        <v>3770</v>
      </c>
      <c r="F18" s="22">
        <v>3770</v>
      </c>
    </row>
    <row r="19" spans="1:6" ht="12.75">
      <c r="A19" s="15">
        <v>14</v>
      </c>
      <c r="B19" s="21" t="s">
        <v>96</v>
      </c>
      <c r="C19" s="23" t="s">
        <v>205</v>
      </c>
      <c r="D19" s="24">
        <v>2459</v>
      </c>
      <c r="E19" s="24">
        <v>2629</v>
      </c>
      <c r="F19" s="22">
        <v>2629</v>
      </c>
    </row>
    <row r="20" spans="1:6" ht="12.75">
      <c r="A20" s="15">
        <v>15</v>
      </c>
      <c r="B20" s="21" t="s">
        <v>97</v>
      </c>
      <c r="C20" s="23" t="s">
        <v>206</v>
      </c>
      <c r="D20" s="24">
        <v>192</v>
      </c>
      <c r="E20" s="24">
        <v>0</v>
      </c>
      <c r="F20" s="22">
        <v>0</v>
      </c>
    </row>
    <row r="21" spans="1:6" ht="12.75">
      <c r="A21" s="15">
        <v>16</v>
      </c>
      <c r="B21" s="21" t="s">
        <v>98</v>
      </c>
      <c r="C21" s="23" t="s">
        <v>207</v>
      </c>
      <c r="D21" s="24">
        <v>679</v>
      </c>
      <c r="E21" s="24">
        <v>499</v>
      </c>
      <c r="F21" s="22">
        <v>499</v>
      </c>
    </row>
    <row r="22" spans="1:6" ht="12.75">
      <c r="A22" s="15">
        <v>17</v>
      </c>
      <c r="B22" s="21" t="s">
        <v>99</v>
      </c>
      <c r="C22" s="23" t="s">
        <v>208</v>
      </c>
      <c r="D22" s="24">
        <v>130</v>
      </c>
      <c r="E22" s="24">
        <v>140</v>
      </c>
      <c r="F22" s="22">
        <v>140</v>
      </c>
    </row>
    <row r="23" spans="1:6" ht="12.75">
      <c r="A23" s="15">
        <v>18</v>
      </c>
      <c r="B23" s="21" t="s">
        <v>100</v>
      </c>
      <c r="C23" s="23">
        <v>0</v>
      </c>
      <c r="D23" s="24">
        <v>0</v>
      </c>
      <c r="E23" s="24">
        <v>0</v>
      </c>
      <c r="F23" s="22">
        <v>0</v>
      </c>
    </row>
    <row r="24" spans="1:6" ht="12.75">
      <c r="A24" s="15">
        <v>19</v>
      </c>
      <c r="B24" s="21" t="s">
        <v>101</v>
      </c>
      <c r="C24" s="23"/>
      <c r="D24" s="24">
        <v>230</v>
      </c>
      <c r="E24" s="24">
        <v>0</v>
      </c>
      <c r="F24" s="22">
        <v>0</v>
      </c>
    </row>
    <row r="25" spans="1:6" ht="12.75">
      <c r="A25" s="15">
        <v>20</v>
      </c>
      <c r="B25" s="30" t="s">
        <v>89</v>
      </c>
      <c r="C25" s="31"/>
      <c r="D25" s="32">
        <f>SUM(D17:D24)</f>
        <v>10886</v>
      </c>
      <c r="E25" s="32">
        <f>SUM(E17:E24)</f>
        <v>8058</v>
      </c>
      <c r="F25" s="33">
        <f>SUM(F17:F24)</f>
        <v>8059</v>
      </c>
    </row>
    <row r="26" spans="1:6" ht="12.75">
      <c r="A26" s="15">
        <v>21</v>
      </c>
      <c r="B26" s="21"/>
      <c r="C26" s="23"/>
      <c r="D26" s="24"/>
      <c r="E26" s="20"/>
      <c r="F26" s="22"/>
    </row>
    <row r="27" spans="1:6" ht="13.5">
      <c r="A27" s="15">
        <v>22</v>
      </c>
      <c r="B27" s="34" t="s">
        <v>102</v>
      </c>
      <c r="C27" s="35"/>
      <c r="D27" s="36">
        <f>D10+D13+D25</f>
        <v>21182</v>
      </c>
      <c r="E27" s="36">
        <f>E10+E13+E25</f>
        <v>23031</v>
      </c>
      <c r="F27" s="37">
        <f>F10+F13+F25</f>
        <v>22298</v>
      </c>
    </row>
    <row r="28" spans="1:6" ht="12.75">
      <c r="A28" s="249"/>
      <c r="B28" s="21"/>
      <c r="C28" s="19"/>
      <c r="D28" s="18"/>
      <c r="E28" s="18"/>
      <c r="F28" s="22"/>
    </row>
    <row r="29" spans="1:6" ht="12.75">
      <c r="A29" s="249"/>
      <c r="B29" s="236" t="s">
        <v>201</v>
      </c>
      <c r="C29" s="237"/>
      <c r="D29" s="237"/>
      <c r="E29" s="237"/>
      <c r="F29" s="238"/>
    </row>
    <row r="30" spans="1:6" ht="12.75">
      <c r="A30" s="249"/>
      <c r="B30" s="239"/>
      <c r="C30" s="237"/>
      <c r="D30" s="237"/>
      <c r="E30" s="237"/>
      <c r="F30" s="238"/>
    </row>
    <row r="31" spans="1:6" ht="13.5" thickBot="1">
      <c r="A31" s="249"/>
      <c r="B31" s="38"/>
      <c r="C31" s="39"/>
      <c r="D31" s="40"/>
      <c r="E31" s="40"/>
      <c r="F31" s="41"/>
    </row>
  </sheetData>
  <sheetProtection/>
  <mergeCells count="7">
    <mergeCell ref="B29:F30"/>
    <mergeCell ref="D3:E3"/>
    <mergeCell ref="B2:C3"/>
    <mergeCell ref="F2:F3"/>
    <mergeCell ref="B1:C1"/>
    <mergeCell ref="A2:A3"/>
    <mergeCell ref="A28:A31"/>
  </mergeCells>
  <printOptions horizontalCentered="1"/>
  <pageMargins left="0.7874015748031497" right="0.7874015748031497" top="1.535433070866142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 dőlt"
Tiszagyulaháza község 2013.évi költségvetéséből folyósított támogatások
eFt&amp;R&amp;"Times New Roman,Dőlt"&amp;8 4. melléklet
a 9/2014. (IV.30.)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4.8515625" style="114" customWidth="1"/>
    <col min="2" max="2" width="36.421875" style="114" customWidth="1"/>
    <col min="3" max="3" width="10.7109375" style="118" hidden="1" customWidth="1"/>
    <col min="4" max="6" width="10.7109375" style="118" customWidth="1"/>
    <col min="7" max="7" width="36.421875" style="114" customWidth="1"/>
    <col min="8" max="8" width="9.421875" style="118" hidden="1" customWidth="1"/>
    <col min="9" max="9" width="9.421875" style="118" bestFit="1" customWidth="1"/>
    <col min="10" max="11" width="10.7109375" style="119" customWidth="1"/>
    <col min="12" max="16384" width="9.140625" style="114" customWidth="1"/>
  </cols>
  <sheetData>
    <row r="1" spans="2:11" s="111" customFormat="1" ht="12" thickBot="1">
      <c r="B1" s="112" t="s">
        <v>174</v>
      </c>
      <c r="C1" s="113"/>
      <c r="D1" s="113" t="s">
        <v>175</v>
      </c>
      <c r="E1" s="113" t="s">
        <v>176</v>
      </c>
      <c r="F1" s="113" t="s">
        <v>177</v>
      </c>
      <c r="G1" s="112" t="s">
        <v>209</v>
      </c>
      <c r="H1" s="113"/>
      <c r="I1" s="113" t="s">
        <v>210</v>
      </c>
      <c r="J1" s="113" t="s">
        <v>211</v>
      </c>
      <c r="K1" s="113" t="s">
        <v>212</v>
      </c>
    </row>
    <row r="2" spans="2:11" ht="11.25">
      <c r="B2" s="255" t="s">
        <v>111</v>
      </c>
      <c r="C2" s="252">
        <v>2009</v>
      </c>
      <c r="D2" s="252">
        <v>2011</v>
      </c>
      <c r="E2" s="252">
        <v>2012</v>
      </c>
      <c r="F2" s="252">
        <v>2013</v>
      </c>
      <c r="G2" s="257" t="s">
        <v>112</v>
      </c>
      <c r="H2" s="252">
        <v>2009</v>
      </c>
      <c r="I2" s="252">
        <v>2011</v>
      </c>
      <c r="J2" s="252">
        <v>2012</v>
      </c>
      <c r="K2" s="250">
        <v>2013</v>
      </c>
    </row>
    <row r="3" spans="2:11" ht="12" customHeight="1">
      <c r="B3" s="256"/>
      <c r="C3" s="225"/>
      <c r="D3" s="254"/>
      <c r="E3" s="259"/>
      <c r="F3" s="259"/>
      <c r="G3" s="258"/>
      <c r="H3" s="225"/>
      <c r="I3" s="254"/>
      <c r="J3" s="253"/>
      <c r="K3" s="251"/>
    </row>
    <row r="4" spans="1:11" ht="11.25">
      <c r="A4" s="115">
        <v>1</v>
      </c>
      <c r="B4" s="135" t="s">
        <v>113</v>
      </c>
      <c r="C4" s="129"/>
      <c r="D4" s="129"/>
      <c r="E4" s="129"/>
      <c r="F4" s="129"/>
      <c r="G4" s="130"/>
      <c r="H4" s="129"/>
      <c r="I4" s="129"/>
      <c r="J4" s="129"/>
      <c r="K4" s="81"/>
    </row>
    <row r="5" spans="1:11" ht="11.25">
      <c r="A5" s="115">
        <v>2</v>
      </c>
      <c r="B5" s="135" t="s">
        <v>114</v>
      </c>
      <c r="C5" s="129"/>
      <c r="D5" s="129"/>
      <c r="E5" s="129"/>
      <c r="F5" s="129"/>
      <c r="G5" s="130"/>
      <c r="H5" s="129"/>
      <c r="I5" s="129"/>
      <c r="J5" s="129"/>
      <c r="K5" s="81"/>
    </row>
    <row r="6" spans="1:11" ht="11.25">
      <c r="A6" s="115">
        <v>3</v>
      </c>
      <c r="B6" s="135" t="s">
        <v>115</v>
      </c>
      <c r="C6" s="129"/>
      <c r="D6" s="129"/>
      <c r="E6" s="129"/>
      <c r="F6" s="129"/>
      <c r="G6" s="130" t="s">
        <v>171</v>
      </c>
      <c r="H6" s="129">
        <v>12339</v>
      </c>
      <c r="I6" s="129">
        <v>12339</v>
      </c>
      <c r="J6" s="129">
        <v>12339</v>
      </c>
      <c r="K6" s="81">
        <v>12339</v>
      </c>
    </row>
    <row r="7" spans="1:11" ht="11.25">
      <c r="A7" s="115">
        <v>4</v>
      </c>
      <c r="B7" s="136" t="s">
        <v>116</v>
      </c>
      <c r="C7" s="132">
        <f>SUM(C4:C6)</f>
        <v>0</v>
      </c>
      <c r="D7" s="132">
        <f>SUM(D4:D6)</f>
        <v>0</v>
      </c>
      <c r="E7" s="132">
        <f>SUM(E4:E6)</f>
        <v>0</v>
      </c>
      <c r="F7" s="132">
        <f>SUM(F4:F6)</f>
        <v>0</v>
      </c>
      <c r="G7" s="130" t="s">
        <v>172</v>
      </c>
      <c r="H7" s="129">
        <v>678948</v>
      </c>
      <c r="I7" s="129">
        <v>625325</v>
      </c>
      <c r="J7" s="129">
        <v>612868</v>
      </c>
      <c r="K7" s="81">
        <v>612003</v>
      </c>
    </row>
    <row r="8" spans="1:11" ht="11.25">
      <c r="A8" s="115">
        <v>5</v>
      </c>
      <c r="B8" s="135" t="s">
        <v>117</v>
      </c>
      <c r="C8" s="129">
        <v>543601</v>
      </c>
      <c r="D8" s="129">
        <v>514136</v>
      </c>
      <c r="E8" s="129">
        <v>497596</v>
      </c>
      <c r="F8" s="129">
        <v>391685</v>
      </c>
      <c r="G8" s="130"/>
      <c r="H8" s="129"/>
      <c r="I8" s="129"/>
      <c r="J8" s="129"/>
      <c r="K8" s="81"/>
    </row>
    <row r="9" spans="1:11" ht="11.25">
      <c r="A9" s="115">
        <v>6</v>
      </c>
      <c r="B9" s="135" t="s">
        <v>118</v>
      </c>
      <c r="C9" s="129">
        <v>179</v>
      </c>
      <c r="D9" s="129">
        <v>100</v>
      </c>
      <c r="E9" s="129">
        <v>2497</v>
      </c>
      <c r="F9" s="129">
        <v>2935</v>
      </c>
      <c r="G9" s="130"/>
      <c r="H9" s="129"/>
      <c r="I9" s="129"/>
      <c r="J9" s="129"/>
      <c r="K9" s="81"/>
    </row>
    <row r="10" spans="1:11" ht="11.25">
      <c r="A10" s="115">
        <v>7</v>
      </c>
      <c r="B10" s="135" t="s">
        <v>119</v>
      </c>
      <c r="C10" s="129">
        <v>1233</v>
      </c>
      <c r="D10" s="129">
        <v>2633</v>
      </c>
      <c r="E10" s="129">
        <v>2633</v>
      </c>
      <c r="F10" s="129">
        <v>3284</v>
      </c>
      <c r="G10" s="130"/>
      <c r="H10" s="129"/>
      <c r="I10" s="129"/>
      <c r="J10" s="129"/>
      <c r="K10" s="81"/>
    </row>
    <row r="11" spans="1:11" ht="11.25">
      <c r="A11" s="115">
        <v>8</v>
      </c>
      <c r="B11" s="136" t="s">
        <v>120</v>
      </c>
      <c r="C11" s="132">
        <f>SUM(C8:C10)</f>
        <v>545013</v>
      </c>
      <c r="D11" s="132">
        <f>SUM(D8:D10)</f>
        <v>516869</v>
      </c>
      <c r="E11" s="132">
        <f>SUM(E8:E10)</f>
        <v>502726</v>
      </c>
      <c r="F11" s="132">
        <f>SUM(F8:F10)</f>
        <v>397904</v>
      </c>
      <c r="G11" s="130"/>
      <c r="H11" s="129"/>
      <c r="I11" s="129"/>
      <c r="J11" s="129"/>
      <c r="K11" s="81"/>
    </row>
    <row r="12" spans="1:11" ht="11.25">
      <c r="A12" s="115">
        <v>9</v>
      </c>
      <c r="B12" s="135" t="s">
        <v>121</v>
      </c>
      <c r="C12" s="129">
        <v>1428</v>
      </c>
      <c r="D12" s="129">
        <v>1559</v>
      </c>
      <c r="E12" s="129">
        <v>1559</v>
      </c>
      <c r="F12" s="129">
        <v>1117</v>
      </c>
      <c r="G12" s="133" t="s">
        <v>122</v>
      </c>
      <c r="H12" s="134">
        <f>SUM(H6:H10)</f>
        <v>691287</v>
      </c>
      <c r="I12" s="134">
        <f>SUM(I6:I10)</f>
        <v>637664</v>
      </c>
      <c r="J12" s="134">
        <f>SUM(J6:J10)</f>
        <v>625207</v>
      </c>
      <c r="K12" s="137">
        <f>SUM(K6:K10)</f>
        <v>624342</v>
      </c>
    </row>
    <row r="13" spans="1:11" ht="11.25">
      <c r="A13" s="115">
        <v>10</v>
      </c>
      <c r="B13" s="135" t="s">
        <v>123</v>
      </c>
      <c r="C13" s="129">
        <v>146117</v>
      </c>
      <c r="D13" s="129">
        <v>133352</v>
      </c>
      <c r="E13" s="129">
        <v>126969</v>
      </c>
      <c r="F13" s="129">
        <v>120586</v>
      </c>
      <c r="G13" s="130"/>
      <c r="H13" s="129"/>
      <c r="I13" s="129"/>
      <c r="J13" s="129"/>
      <c r="K13" s="81"/>
    </row>
    <row r="14" spans="1:11" ht="11.25">
      <c r="A14" s="115">
        <v>11</v>
      </c>
      <c r="B14" s="135" t="s">
        <v>213</v>
      </c>
      <c r="C14" s="129"/>
      <c r="D14" s="129"/>
      <c r="E14" s="129"/>
      <c r="F14" s="129">
        <v>101060</v>
      </c>
      <c r="G14" s="130"/>
      <c r="H14" s="129"/>
      <c r="I14" s="129"/>
      <c r="J14" s="129"/>
      <c r="K14" s="81"/>
    </row>
    <row r="15" spans="1:11" ht="11.25">
      <c r="A15" s="115">
        <v>12</v>
      </c>
      <c r="B15" s="138" t="s">
        <v>124</v>
      </c>
      <c r="C15" s="134">
        <f>C7+C11+C12+C13</f>
        <v>692558</v>
      </c>
      <c r="D15" s="134">
        <f>D7+D11+D12+D13</f>
        <v>651780</v>
      </c>
      <c r="E15" s="134">
        <f>E7+E11+E12+E13</f>
        <v>631254</v>
      </c>
      <c r="F15" s="134">
        <f>F7+F11+F12+F13+F14</f>
        <v>620667</v>
      </c>
      <c r="G15" s="133" t="s">
        <v>125</v>
      </c>
      <c r="H15" s="134">
        <v>3466</v>
      </c>
      <c r="I15" s="134">
        <v>3026</v>
      </c>
      <c r="J15" s="134">
        <v>20771</v>
      </c>
      <c r="K15" s="137">
        <v>13451</v>
      </c>
    </row>
    <row r="16" spans="1:11" ht="11.25">
      <c r="A16" s="115">
        <v>13</v>
      </c>
      <c r="B16" s="135"/>
      <c r="C16" s="129"/>
      <c r="D16" s="129"/>
      <c r="E16" s="129"/>
      <c r="F16" s="129"/>
      <c r="G16" s="130"/>
      <c r="H16" s="129"/>
      <c r="I16" s="129"/>
      <c r="J16" s="129"/>
      <c r="K16" s="81"/>
    </row>
    <row r="17" spans="1:11" ht="11.25">
      <c r="A17" s="115">
        <v>14</v>
      </c>
      <c r="B17" s="135" t="s">
        <v>126</v>
      </c>
      <c r="C17" s="129">
        <v>176</v>
      </c>
      <c r="D17" s="129">
        <v>362</v>
      </c>
      <c r="E17" s="129">
        <v>341</v>
      </c>
      <c r="F17" s="129">
        <v>228</v>
      </c>
      <c r="G17" s="130" t="s">
        <v>127</v>
      </c>
      <c r="H17" s="129"/>
      <c r="I17" s="129"/>
      <c r="J17" s="129"/>
      <c r="K17" s="81"/>
    </row>
    <row r="18" spans="1:11" ht="11.25">
      <c r="A18" s="115">
        <v>15</v>
      </c>
      <c r="B18" s="135" t="s">
        <v>128</v>
      </c>
      <c r="C18" s="129"/>
      <c r="D18" s="129"/>
      <c r="E18" s="129"/>
      <c r="F18" s="129"/>
      <c r="G18" s="130" t="s">
        <v>129</v>
      </c>
      <c r="H18" s="129">
        <v>2945</v>
      </c>
      <c r="I18" s="129">
        <v>10974</v>
      </c>
      <c r="J18" s="129">
        <v>11688</v>
      </c>
      <c r="K18" s="81">
        <v>5091</v>
      </c>
    </row>
    <row r="19" spans="1:11" ht="11.25">
      <c r="A19" s="115">
        <v>16</v>
      </c>
      <c r="B19" s="135" t="s">
        <v>130</v>
      </c>
      <c r="C19" s="129">
        <v>865</v>
      </c>
      <c r="D19" s="129">
        <v>666</v>
      </c>
      <c r="E19" s="129">
        <v>2141</v>
      </c>
      <c r="F19" s="129">
        <v>1663</v>
      </c>
      <c r="G19" s="130" t="s">
        <v>131</v>
      </c>
      <c r="H19" s="129">
        <v>215</v>
      </c>
      <c r="I19" s="129">
        <v>6924</v>
      </c>
      <c r="J19" s="129">
        <v>113</v>
      </c>
      <c r="K19" s="81">
        <v>265</v>
      </c>
    </row>
    <row r="20" spans="1:11" ht="11.25">
      <c r="A20" s="115">
        <v>17</v>
      </c>
      <c r="B20" s="135" t="s">
        <v>132</v>
      </c>
      <c r="C20" s="129">
        <v>2737</v>
      </c>
      <c r="D20" s="129">
        <v>2754</v>
      </c>
      <c r="E20" s="129">
        <v>3272</v>
      </c>
      <c r="F20" s="129">
        <v>5839</v>
      </c>
      <c r="G20" s="130" t="s">
        <v>133</v>
      </c>
      <c r="H20" s="129">
        <v>1889</v>
      </c>
      <c r="I20" s="129"/>
      <c r="J20" s="129"/>
      <c r="K20" s="81"/>
    </row>
    <row r="21" spans="1:11" ht="11.25">
      <c r="A21" s="115">
        <v>18</v>
      </c>
      <c r="B21" s="135" t="s">
        <v>134</v>
      </c>
      <c r="C21" s="129"/>
      <c r="D21" s="129"/>
      <c r="E21" s="129"/>
      <c r="F21" s="129">
        <v>1201</v>
      </c>
      <c r="G21" s="130"/>
      <c r="H21" s="129"/>
      <c r="I21" s="129"/>
      <c r="J21" s="129"/>
      <c r="K21" s="81"/>
    </row>
    <row r="22" spans="1:11" ht="11.25">
      <c r="A22" s="115">
        <v>19</v>
      </c>
      <c r="B22" s="135" t="s">
        <v>214</v>
      </c>
      <c r="C22" s="129"/>
      <c r="D22" s="129"/>
      <c r="E22" s="129"/>
      <c r="F22" s="129">
        <v>100</v>
      </c>
      <c r="G22" s="130"/>
      <c r="H22" s="129"/>
      <c r="I22" s="129"/>
      <c r="J22" s="129"/>
      <c r="K22" s="81"/>
    </row>
    <row r="23" spans="1:11" s="116" customFormat="1" ht="11.25">
      <c r="A23" s="115">
        <v>20</v>
      </c>
      <c r="B23" s="136" t="s">
        <v>135</v>
      </c>
      <c r="C23" s="132">
        <f>SUM(C19:C20)</f>
        <v>3602</v>
      </c>
      <c r="D23" s="132">
        <f>SUM(D19:D21)</f>
        <v>3420</v>
      </c>
      <c r="E23" s="132">
        <f>SUM(E19:E21)</f>
        <v>5413</v>
      </c>
      <c r="F23" s="132">
        <f>SUM(F19:F22)</f>
        <v>8803</v>
      </c>
      <c r="G23" s="131" t="s">
        <v>136</v>
      </c>
      <c r="H23" s="132">
        <f>SUM(H18:H20)</f>
        <v>5049</v>
      </c>
      <c r="I23" s="132">
        <f>SUM(I18:I20)</f>
        <v>17898</v>
      </c>
      <c r="J23" s="132">
        <f>SUM(J18:J20)</f>
        <v>11801</v>
      </c>
      <c r="K23" s="139">
        <f>SUM(K18:K20)</f>
        <v>5356</v>
      </c>
    </row>
    <row r="24" spans="1:11" ht="11.25">
      <c r="A24" s="115">
        <v>21</v>
      </c>
      <c r="B24" s="135" t="s">
        <v>137</v>
      </c>
      <c r="C24" s="129">
        <v>63</v>
      </c>
      <c r="D24" s="129">
        <v>88</v>
      </c>
      <c r="E24" s="129">
        <v>417</v>
      </c>
      <c r="F24" s="129">
        <v>159</v>
      </c>
      <c r="G24" s="130"/>
      <c r="H24" s="129"/>
      <c r="I24" s="129"/>
      <c r="J24" s="129"/>
      <c r="K24" s="81"/>
    </row>
    <row r="25" spans="1:11" ht="11.25">
      <c r="A25" s="115">
        <v>22</v>
      </c>
      <c r="B25" s="135" t="s">
        <v>138</v>
      </c>
      <c r="C25" s="129">
        <v>5000</v>
      </c>
      <c r="D25" s="129">
        <v>1511</v>
      </c>
      <c r="E25" s="129">
        <v>19372</v>
      </c>
      <c r="F25" s="129">
        <v>9131</v>
      </c>
      <c r="G25" s="130"/>
      <c r="H25" s="129"/>
      <c r="I25" s="129"/>
      <c r="J25" s="129"/>
      <c r="K25" s="81"/>
    </row>
    <row r="26" spans="1:11" ht="11.25">
      <c r="A26" s="115">
        <v>23</v>
      </c>
      <c r="B26" s="136" t="s">
        <v>139</v>
      </c>
      <c r="C26" s="132">
        <f>SUM(C24:C25)</f>
        <v>5063</v>
      </c>
      <c r="D26" s="132">
        <f>SUM(D24:D25)</f>
        <v>1599</v>
      </c>
      <c r="E26" s="132">
        <f>SUM(E24:E25)</f>
        <v>19789</v>
      </c>
      <c r="F26" s="132">
        <f>SUM(F24:F25)</f>
        <v>9290</v>
      </c>
      <c r="G26" s="130"/>
      <c r="H26" s="129"/>
      <c r="I26" s="129"/>
      <c r="J26" s="129"/>
      <c r="K26" s="81"/>
    </row>
    <row r="27" spans="1:11" ht="11.25">
      <c r="A27" s="115">
        <v>24</v>
      </c>
      <c r="B27" s="136" t="s">
        <v>140</v>
      </c>
      <c r="C27" s="132"/>
      <c r="D27" s="132"/>
      <c r="E27" s="132"/>
      <c r="F27" s="132"/>
      <c r="G27" s="131" t="s">
        <v>141</v>
      </c>
      <c r="H27" s="129"/>
      <c r="I27" s="129"/>
      <c r="J27" s="129"/>
      <c r="K27" s="81"/>
    </row>
    <row r="28" spans="1:11" ht="11.25">
      <c r="A28" s="115">
        <v>25</v>
      </c>
      <c r="B28" s="135" t="s">
        <v>142</v>
      </c>
      <c r="C28" s="129">
        <v>283</v>
      </c>
      <c r="D28" s="129">
        <v>493</v>
      </c>
      <c r="E28" s="129">
        <v>877</v>
      </c>
      <c r="F28" s="129">
        <v>1048</v>
      </c>
      <c r="G28" s="130" t="s">
        <v>143</v>
      </c>
      <c r="H28" s="129">
        <v>61</v>
      </c>
      <c r="I28" s="129">
        <v>158</v>
      </c>
      <c r="J28" s="129">
        <v>195</v>
      </c>
      <c r="K28" s="81">
        <v>114</v>
      </c>
    </row>
    <row r="29" spans="1:11" ht="11.25">
      <c r="A29" s="115">
        <v>26</v>
      </c>
      <c r="B29" s="135" t="s">
        <v>144</v>
      </c>
      <c r="C29" s="129">
        <v>725</v>
      </c>
      <c r="D29" s="129">
        <v>1123</v>
      </c>
      <c r="E29" s="129">
        <v>761</v>
      </c>
      <c r="F29" s="129">
        <v>4314</v>
      </c>
      <c r="G29" s="130" t="s">
        <v>145</v>
      </c>
      <c r="H29" s="129">
        <v>2544</v>
      </c>
      <c r="I29" s="129">
        <v>31</v>
      </c>
      <c r="J29" s="129">
        <v>461</v>
      </c>
      <c r="K29" s="81">
        <v>1087</v>
      </c>
    </row>
    <row r="30" spans="1:11" ht="11.25">
      <c r="A30" s="115">
        <v>27</v>
      </c>
      <c r="B30" s="135" t="s">
        <v>146</v>
      </c>
      <c r="C30" s="129"/>
      <c r="D30" s="129"/>
      <c r="E30" s="129"/>
      <c r="F30" s="129"/>
      <c r="G30" s="130" t="s">
        <v>147</v>
      </c>
      <c r="H30" s="129"/>
      <c r="I30" s="129"/>
      <c r="J30" s="129"/>
      <c r="K30" s="81"/>
    </row>
    <row r="31" spans="1:11" ht="11.25">
      <c r="A31" s="115">
        <v>28</v>
      </c>
      <c r="B31" s="136" t="s">
        <v>148</v>
      </c>
      <c r="C31" s="132">
        <f>SUM(C28:C30)</f>
        <v>1008</v>
      </c>
      <c r="D31" s="132">
        <f>SUM(D28:D30)</f>
        <v>1616</v>
      </c>
      <c r="E31" s="132">
        <f>SUM(E28:E30)</f>
        <v>1638</v>
      </c>
      <c r="F31" s="132">
        <f>SUM(F28:F30)</f>
        <v>5362</v>
      </c>
      <c r="G31" s="131" t="s">
        <v>149</v>
      </c>
      <c r="H31" s="132">
        <f>SUM(H28:H30)</f>
        <v>2605</v>
      </c>
      <c r="I31" s="132">
        <f>SUM(I28:I30)</f>
        <v>189</v>
      </c>
      <c r="J31" s="132">
        <f>SUM(J28:J30)</f>
        <v>656</v>
      </c>
      <c r="K31" s="139">
        <f>SUM(K28:K30)</f>
        <v>1201</v>
      </c>
    </row>
    <row r="32" spans="1:11" ht="11.25">
      <c r="A32" s="115">
        <v>29</v>
      </c>
      <c r="B32" s="136"/>
      <c r="C32" s="132"/>
      <c r="D32" s="132"/>
      <c r="E32" s="132"/>
      <c r="F32" s="132"/>
      <c r="G32" s="130"/>
      <c r="H32" s="129"/>
      <c r="I32" s="129"/>
      <c r="J32" s="129"/>
      <c r="K32" s="81"/>
    </row>
    <row r="33" spans="1:11" ht="11.25">
      <c r="A33" s="115">
        <v>30</v>
      </c>
      <c r="B33" s="138" t="s">
        <v>150</v>
      </c>
      <c r="C33" s="134">
        <f>C17+C23+C26+C31</f>
        <v>9849</v>
      </c>
      <c r="D33" s="134">
        <f>D17+D23+D26+D31</f>
        <v>6997</v>
      </c>
      <c r="E33" s="134">
        <f>E17+E23+E26+E31</f>
        <v>27181</v>
      </c>
      <c r="F33" s="134">
        <f>F17+F23+F26+F31</f>
        <v>23683</v>
      </c>
      <c r="G33" s="133" t="s">
        <v>136</v>
      </c>
      <c r="H33" s="134">
        <f>H23+H31</f>
        <v>7654</v>
      </c>
      <c r="I33" s="134">
        <f>I23+I31</f>
        <v>18087</v>
      </c>
      <c r="J33" s="134">
        <f>J23+J31</f>
        <v>12457</v>
      </c>
      <c r="K33" s="137">
        <f>K23+K31</f>
        <v>6557</v>
      </c>
    </row>
    <row r="34" spans="1:11" ht="11.25">
      <c r="A34" s="115">
        <v>31</v>
      </c>
      <c r="B34" s="135"/>
      <c r="C34" s="129"/>
      <c r="D34" s="129"/>
      <c r="E34" s="129"/>
      <c r="F34" s="129"/>
      <c r="G34" s="130"/>
      <c r="H34" s="129"/>
      <c r="I34" s="129"/>
      <c r="J34" s="129"/>
      <c r="K34" s="81"/>
    </row>
    <row r="35" spans="1:11" s="117" customFormat="1" ht="11.25">
      <c r="A35" s="115">
        <v>32</v>
      </c>
      <c r="B35" s="138" t="s">
        <v>151</v>
      </c>
      <c r="C35" s="134">
        <f>C15+C33</f>
        <v>702407</v>
      </c>
      <c r="D35" s="134">
        <f>D15+D33</f>
        <v>658777</v>
      </c>
      <c r="E35" s="134">
        <f>E15+E33</f>
        <v>658435</v>
      </c>
      <c r="F35" s="134">
        <f>F15+F33</f>
        <v>644350</v>
      </c>
      <c r="G35" s="133" t="s">
        <v>152</v>
      </c>
      <c r="H35" s="134">
        <f>H12+H15+H33</f>
        <v>702407</v>
      </c>
      <c r="I35" s="134">
        <f>I12+I15+I33</f>
        <v>658777</v>
      </c>
      <c r="J35" s="134">
        <f>J12+J15+J33</f>
        <v>658435</v>
      </c>
      <c r="K35" s="137">
        <f>K12+K15+K33</f>
        <v>644350</v>
      </c>
    </row>
    <row r="36" spans="1:11" ht="11.25">
      <c r="A36" s="115">
        <v>33</v>
      </c>
      <c r="B36" s="135"/>
      <c r="C36" s="129"/>
      <c r="D36" s="129"/>
      <c r="E36" s="129"/>
      <c r="F36" s="129"/>
      <c r="G36" s="130"/>
      <c r="H36" s="129"/>
      <c r="I36" s="129"/>
      <c r="J36" s="129"/>
      <c r="K36" s="81"/>
    </row>
    <row r="37" spans="1:11" ht="12" thickBot="1">
      <c r="A37" s="115">
        <v>34</v>
      </c>
      <c r="B37" s="140"/>
      <c r="C37" s="141"/>
      <c r="D37" s="141"/>
      <c r="E37" s="141"/>
      <c r="F37" s="141"/>
      <c r="G37" s="142"/>
      <c r="H37" s="141"/>
      <c r="I37" s="141"/>
      <c r="J37" s="141"/>
      <c r="K37" s="143"/>
    </row>
  </sheetData>
  <sheetProtection/>
  <mergeCells count="10">
    <mergeCell ref="K2:K3"/>
    <mergeCell ref="J2:J3"/>
    <mergeCell ref="I2:I3"/>
    <mergeCell ref="B2:B3"/>
    <mergeCell ref="G2:G3"/>
    <mergeCell ref="C2:C3"/>
    <mergeCell ref="D2:D3"/>
    <mergeCell ref="H2:H3"/>
    <mergeCell ref="E2:E3"/>
    <mergeCell ref="F2:F3"/>
  </mergeCells>
  <printOptions horizontalCentered="1"/>
  <pageMargins left="0.3937007874015748" right="0.3937007874015748" top="1.3779527559055118" bottom="0.984251968503937" header="0.5118110236220472" footer="0.5118110236220472"/>
  <pageSetup horizontalDpi="300" verticalDpi="300" orientation="landscape" paperSize="9" r:id="rId1"/>
  <headerFooter alignWithMargins="0">
    <oddHeader>&amp;C
&amp;"Arial,Félkövér dőlt"&amp;11Tiszagyulaháza község önkormányzatának és itézményének vagyon mérlege 2011-2013
 évben
eFt&amp;R&amp;"Arial,Dőlt"&amp;8 5. melléklet
a 9/2014. (IV.30.) Önkormányzati Rendelethez&amp;10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3.8515625" style="120" customWidth="1"/>
    <col min="2" max="2" width="48.8515625" style="120" customWidth="1"/>
    <col min="3" max="4" width="12.28125" style="2" customWidth="1"/>
    <col min="5" max="5" width="11.00390625" style="120" customWidth="1"/>
    <col min="6" max="6" width="13.57421875" style="120" customWidth="1"/>
    <col min="7" max="7" width="11.00390625" style="120" customWidth="1"/>
    <col min="8" max="8" width="13.57421875" style="120" customWidth="1"/>
    <col min="9" max="16384" width="9.140625" style="120" customWidth="1"/>
  </cols>
  <sheetData>
    <row r="1" spans="2:8" ht="13.5" thickBot="1">
      <c r="B1" s="124" t="s">
        <v>174</v>
      </c>
      <c r="C1" s="267" t="s">
        <v>175</v>
      </c>
      <c r="D1" s="268"/>
      <c r="E1" s="260" t="s">
        <v>176</v>
      </c>
      <c r="F1" s="261"/>
      <c r="G1" s="260" t="s">
        <v>177</v>
      </c>
      <c r="H1" s="261"/>
    </row>
    <row r="2" spans="2:8" ht="12.75">
      <c r="B2" s="266" t="s">
        <v>0</v>
      </c>
      <c r="C2" s="262" t="s">
        <v>217</v>
      </c>
      <c r="D2" s="262"/>
      <c r="E2" s="262" t="s">
        <v>216</v>
      </c>
      <c r="F2" s="262"/>
      <c r="G2" s="262" t="s">
        <v>218</v>
      </c>
      <c r="H2" s="234"/>
    </row>
    <row r="3" spans="2:8" ht="12.75">
      <c r="B3" s="256"/>
      <c r="C3" s="263"/>
      <c r="D3" s="263"/>
      <c r="E3" s="263"/>
      <c r="F3" s="263"/>
      <c r="G3" s="263"/>
      <c r="H3" s="264"/>
    </row>
    <row r="4" spans="2:8" ht="12.75">
      <c r="B4" s="256"/>
      <c r="C4" s="225" t="s">
        <v>153</v>
      </c>
      <c r="D4" s="225" t="s">
        <v>154</v>
      </c>
      <c r="E4" s="225" t="s">
        <v>153</v>
      </c>
      <c r="F4" s="225" t="s">
        <v>154</v>
      </c>
      <c r="G4" s="225" t="s">
        <v>153</v>
      </c>
      <c r="H4" s="265" t="s">
        <v>154</v>
      </c>
    </row>
    <row r="5" spans="2:8" ht="12.75">
      <c r="B5" s="256"/>
      <c r="C5" s="225"/>
      <c r="D5" s="225"/>
      <c r="E5" s="225"/>
      <c r="F5" s="225"/>
      <c r="G5" s="225"/>
      <c r="H5" s="265"/>
    </row>
    <row r="6" spans="2:8" ht="12.75">
      <c r="B6" s="144"/>
      <c r="C6" s="10"/>
      <c r="D6" s="10"/>
      <c r="E6" s="10"/>
      <c r="F6" s="10"/>
      <c r="G6" s="10"/>
      <c r="H6" s="70"/>
    </row>
    <row r="7" spans="1:8" ht="12.75">
      <c r="A7" s="122"/>
      <c r="B7" s="144" t="s">
        <v>155</v>
      </c>
      <c r="C7" s="10">
        <v>19372</v>
      </c>
      <c r="D7" s="10">
        <v>9109</v>
      </c>
      <c r="E7" s="10">
        <v>0</v>
      </c>
      <c r="F7" s="10">
        <v>22</v>
      </c>
      <c r="G7" s="10">
        <f>C7+E7</f>
        <v>19372</v>
      </c>
      <c r="H7" s="70">
        <f>D7+F7</f>
        <v>9131</v>
      </c>
    </row>
    <row r="8" spans="1:8" ht="12.75">
      <c r="A8" s="122">
        <v>1</v>
      </c>
      <c r="B8" s="144" t="s">
        <v>156</v>
      </c>
      <c r="C8" s="10">
        <v>417</v>
      </c>
      <c r="D8" s="10">
        <v>158</v>
      </c>
      <c r="E8" s="10">
        <v>0</v>
      </c>
      <c r="F8" s="10">
        <v>1</v>
      </c>
      <c r="G8" s="10">
        <f>C8+E8</f>
        <v>417</v>
      </c>
      <c r="H8" s="70">
        <f>D8+F8</f>
        <v>159</v>
      </c>
    </row>
    <row r="9" spans="1:8" s="121" customFormat="1" ht="12.75">
      <c r="A9" s="123">
        <v>2</v>
      </c>
      <c r="B9" s="145" t="s">
        <v>157</v>
      </c>
      <c r="C9" s="125">
        <f aca="true" t="shared" si="0" ref="C9:H9">SUM(C7:C8)</f>
        <v>19789</v>
      </c>
      <c r="D9" s="125">
        <f t="shared" si="0"/>
        <v>9267</v>
      </c>
      <c r="E9" s="125">
        <f t="shared" si="0"/>
        <v>0</v>
      </c>
      <c r="F9" s="125">
        <f t="shared" si="0"/>
        <v>23</v>
      </c>
      <c r="G9" s="125">
        <f t="shared" si="0"/>
        <v>19789</v>
      </c>
      <c r="H9" s="78">
        <f t="shared" si="0"/>
        <v>9290</v>
      </c>
    </row>
    <row r="10" spans="1:8" ht="12.75">
      <c r="A10" s="122">
        <v>3</v>
      </c>
      <c r="B10" s="144" t="s">
        <v>158</v>
      </c>
      <c r="C10" s="10">
        <v>1638</v>
      </c>
      <c r="D10" s="10">
        <f>731+4277</f>
        <v>5008</v>
      </c>
      <c r="E10" s="10">
        <v>0</v>
      </c>
      <c r="F10" s="10">
        <v>354</v>
      </c>
      <c r="G10" s="10">
        <f aca="true" t="shared" si="1" ref="G10:H13">C10+E10</f>
        <v>1638</v>
      </c>
      <c r="H10" s="70">
        <f t="shared" si="1"/>
        <v>5362</v>
      </c>
    </row>
    <row r="11" spans="1:8" ht="12.75">
      <c r="A11" s="122">
        <v>4</v>
      </c>
      <c r="B11" s="144" t="s">
        <v>159</v>
      </c>
      <c r="C11" s="10">
        <v>-656</v>
      </c>
      <c r="D11" s="10">
        <v>-1201</v>
      </c>
      <c r="E11" s="10">
        <v>0</v>
      </c>
      <c r="F11" s="10">
        <v>0</v>
      </c>
      <c r="G11" s="10">
        <f t="shared" si="1"/>
        <v>-656</v>
      </c>
      <c r="H11" s="70">
        <f t="shared" si="1"/>
        <v>-1201</v>
      </c>
    </row>
    <row r="12" spans="1:8" ht="12.75">
      <c r="A12" s="122">
        <v>5</v>
      </c>
      <c r="B12" s="146" t="s">
        <v>160</v>
      </c>
      <c r="C12" s="126">
        <f>SUM(C10:C11)</f>
        <v>982</v>
      </c>
      <c r="D12" s="126">
        <f>SUM(D10:D11)</f>
        <v>3807</v>
      </c>
      <c r="E12" s="126">
        <v>0</v>
      </c>
      <c r="F12" s="126">
        <f>SUM(F10:F11)</f>
        <v>354</v>
      </c>
      <c r="G12" s="10">
        <f t="shared" si="1"/>
        <v>982</v>
      </c>
      <c r="H12" s="70">
        <f t="shared" si="1"/>
        <v>4161</v>
      </c>
    </row>
    <row r="13" spans="1:8" ht="12.75">
      <c r="A13" s="122">
        <v>6</v>
      </c>
      <c r="B13" s="144" t="s">
        <v>161</v>
      </c>
      <c r="C13" s="10"/>
      <c r="D13" s="10">
        <v>-2819</v>
      </c>
      <c r="E13" s="10"/>
      <c r="F13" s="10">
        <v>0</v>
      </c>
      <c r="G13" s="10">
        <f t="shared" si="1"/>
        <v>0</v>
      </c>
      <c r="H13" s="70">
        <f t="shared" si="1"/>
        <v>-2819</v>
      </c>
    </row>
    <row r="14" spans="1:8" s="121" customFormat="1" ht="12.75">
      <c r="A14" s="123">
        <v>7</v>
      </c>
      <c r="B14" s="145" t="s">
        <v>162</v>
      </c>
      <c r="C14" s="125">
        <f aca="true" t="shared" si="2" ref="C14:H14">C9+C10+C11+C13</f>
        <v>20771</v>
      </c>
      <c r="D14" s="125">
        <f t="shared" si="2"/>
        <v>10255</v>
      </c>
      <c r="E14" s="125">
        <f t="shared" si="2"/>
        <v>0</v>
      </c>
      <c r="F14" s="125">
        <f t="shared" si="2"/>
        <v>377</v>
      </c>
      <c r="G14" s="125">
        <f t="shared" si="2"/>
        <v>20771</v>
      </c>
      <c r="H14" s="78">
        <f t="shared" si="2"/>
        <v>10632</v>
      </c>
    </row>
    <row r="15" spans="1:8" s="121" customFormat="1" ht="12.75">
      <c r="A15" s="123">
        <v>8</v>
      </c>
      <c r="B15" s="144" t="s">
        <v>163</v>
      </c>
      <c r="C15" s="125"/>
      <c r="D15" s="125"/>
      <c r="E15" s="125"/>
      <c r="F15" s="125"/>
      <c r="G15" s="125"/>
      <c r="H15" s="78"/>
    </row>
    <row r="16" spans="1:8" ht="12.75">
      <c r="A16" s="122">
        <v>9</v>
      </c>
      <c r="B16" s="144" t="s">
        <v>164</v>
      </c>
      <c r="C16" s="10"/>
      <c r="D16" s="10"/>
      <c r="E16" s="10"/>
      <c r="F16" s="10"/>
      <c r="G16" s="10"/>
      <c r="H16" s="70"/>
    </row>
    <row r="17" spans="1:8" ht="12.75">
      <c r="A17" s="122">
        <v>10</v>
      </c>
      <c r="B17" s="144" t="s">
        <v>165</v>
      </c>
      <c r="C17" s="10"/>
      <c r="D17" s="10"/>
      <c r="E17" s="10"/>
      <c r="F17" s="10"/>
      <c r="G17" s="10"/>
      <c r="H17" s="70"/>
    </row>
    <row r="18" spans="1:8" ht="12.75">
      <c r="A18" s="122">
        <v>11</v>
      </c>
      <c r="B18" s="144" t="s">
        <v>166</v>
      </c>
      <c r="C18" s="10"/>
      <c r="D18" s="10"/>
      <c r="E18" s="10"/>
      <c r="F18" s="10"/>
      <c r="G18" s="10"/>
      <c r="H18" s="70"/>
    </row>
    <row r="19" spans="1:8" s="121" customFormat="1" ht="12.75">
      <c r="A19" s="123">
        <v>12</v>
      </c>
      <c r="B19" s="145" t="s">
        <v>167</v>
      </c>
      <c r="C19" s="125">
        <f aca="true" t="shared" si="3" ref="C19:H19">C14+C15+C16+C17+C18</f>
        <v>20771</v>
      </c>
      <c r="D19" s="125">
        <f t="shared" si="3"/>
        <v>10255</v>
      </c>
      <c r="E19" s="125">
        <f t="shared" si="3"/>
        <v>0</v>
      </c>
      <c r="F19" s="125">
        <f t="shared" si="3"/>
        <v>377</v>
      </c>
      <c r="G19" s="125">
        <f t="shared" si="3"/>
        <v>20771</v>
      </c>
      <c r="H19" s="78">
        <f t="shared" si="3"/>
        <v>10632</v>
      </c>
    </row>
    <row r="20" spans="1:8" ht="12.75">
      <c r="A20" s="122">
        <v>13</v>
      </c>
      <c r="B20" s="144"/>
      <c r="C20" s="10"/>
      <c r="D20" s="10"/>
      <c r="E20" s="10"/>
      <c r="F20" s="10"/>
      <c r="G20" s="10"/>
      <c r="H20" s="70"/>
    </row>
    <row r="21" spans="1:8" ht="12.75">
      <c r="A21" s="122">
        <v>14</v>
      </c>
      <c r="B21" s="145" t="s">
        <v>168</v>
      </c>
      <c r="C21" s="10"/>
      <c r="D21" s="10"/>
      <c r="E21" s="10"/>
      <c r="F21" s="10"/>
      <c r="G21" s="10"/>
      <c r="H21" s="70"/>
    </row>
    <row r="22" spans="1:8" ht="12.75">
      <c r="A22" s="122">
        <v>15</v>
      </c>
      <c r="B22" s="144" t="s">
        <v>173</v>
      </c>
      <c r="C22" s="10">
        <v>9752</v>
      </c>
      <c r="D22" s="10">
        <v>0</v>
      </c>
      <c r="E22" s="10">
        <v>0</v>
      </c>
      <c r="F22" s="10">
        <v>0</v>
      </c>
      <c r="G22" s="10">
        <f>C22</f>
        <v>9752</v>
      </c>
      <c r="H22" s="70">
        <v>1962</v>
      </c>
    </row>
    <row r="23" spans="1:8" s="121" customFormat="1" ht="12.75">
      <c r="A23" s="123">
        <v>16</v>
      </c>
      <c r="B23" s="145" t="s">
        <v>169</v>
      </c>
      <c r="C23" s="125">
        <f>SUM(C22:C22)</f>
        <v>9752</v>
      </c>
      <c r="D23" s="125">
        <f>SUM(D22:D22)</f>
        <v>0</v>
      </c>
      <c r="E23" s="125">
        <f>SUM(E22:E22)</f>
        <v>0</v>
      </c>
      <c r="F23" s="125">
        <v>0</v>
      </c>
      <c r="G23" s="125">
        <f>SUM(G22:G22)</f>
        <v>9752</v>
      </c>
      <c r="H23" s="78">
        <f>SUM(H22:H22)</f>
        <v>1962</v>
      </c>
    </row>
    <row r="24" spans="1:8" s="121" customFormat="1" ht="12.75">
      <c r="A24" s="122">
        <v>17</v>
      </c>
      <c r="B24" s="145"/>
      <c r="C24" s="125"/>
      <c r="D24" s="125"/>
      <c r="E24" s="125"/>
      <c r="F24" s="125">
        <v>0</v>
      </c>
      <c r="G24" s="125"/>
      <c r="H24" s="78"/>
    </row>
    <row r="25" spans="1:8" ht="12.75">
      <c r="A25" s="122">
        <v>18</v>
      </c>
      <c r="B25" s="144" t="s">
        <v>215</v>
      </c>
      <c r="C25" s="10">
        <v>8200</v>
      </c>
      <c r="D25" s="10">
        <v>0</v>
      </c>
      <c r="E25" s="10">
        <v>0</v>
      </c>
      <c r="F25" s="10">
        <v>0</v>
      </c>
      <c r="G25" s="10">
        <f>C25</f>
        <v>8200</v>
      </c>
      <c r="H25" s="70">
        <v>1500</v>
      </c>
    </row>
    <row r="26" spans="1:8" s="121" customFormat="1" ht="12.75">
      <c r="A26" s="123">
        <v>19</v>
      </c>
      <c r="B26" s="145" t="s">
        <v>170</v>
      </c>
      <c r="C26" s="125">
        <f>C19-C23-C25</f>
        <v>2819</v>
      </c>
      <c r="D26" s="125">
        <f>D19-D23-D25</f>
        <v>10255</v>
      </c>
      <c r="E26" s="125">
        <f>E19-E23-E25</f>
        <v>0</v>
      </c>
      <c r="F26" s="125">
        <v>0</v>
      </c>
      <c r="G26" s="125">
        <f>G19-G23-G25</f>
        <v>2819</v>
      </c>
      <c r="H26" s="78">
        <f>H19-H23-H25</f>
        <v>7170</v>
      </c>
    </row>
    <row r="27" spans="1:8" ht="12.75">
      <c r="A27" s="122">
        <v>20</v>
      </c>
      <c r="B27" s="144"/>
      <c r="C27" s="10"/>
      <c r="D27" s="10"/>
      <c r="E27" s="10"/>
      <c r="F27" s="10"/>
      <c r="G27" s="10"/>
      <c r="H27" s="70"/>
    </row>
    <row r="28" spans="1:8" ht="13.5" thickBot="1">
      <c r="A28" s="120">
        <v>21</v>
      </c>
      <c r="B28" s="147"/>
      <c r="C28" s="107"/>
      <c r="D28" s="107"/>
      <c r="E28" s="148"/>
      <c r="F28" s="148"/>
      <c r="G28" s="148"/>
      <c r="H28" s="149"/>
    </row>
  </sheetData>
  <sheetProtection/>
  <mergeCells count="13">
    <mergeCell ref="B2:B5"/>
    <mergeCell ref="C2:D3"/>
    <mergeCell ref="E2:F3"/>
    <mergeCell ref="E4:E5"/>
    <mergeCell ref="F4:F5"/>
    <mergeCell ref="C1:D1"/>
    <mergeCell ref="E1:F1"/>
    <mergeCell ref="G1:H1"/>
    <mergeCell ref="G2:H3"/>
    <mergeCell ref="G4:G5"/>
    <mergeCell ref="H4:H5"/>
    <mergeCell ref="C4:C5"/>
    <mergeCell ref="D4:D5"/>
  </mergeCells>
  <printOptions horizontalCentered="1"/>
  <pageMargins left="0.7874015748031497" right="0.7874015748031497" top="1.7716535433070868" bottom="0.35433070866141736" header="0.8661417322834646" footer="0.2362204724409449"/>
  <pageSetup horizontalDpi="300" verticalDpi="300" orientation="landscape" paperSize="9" r:id="rId1"/>
  <headerFooter alignWithMargins="0">
    <oddHeader>&amp;C
&amp;"Times New Roman,Félkövér dőlt"&amp;12Tiszagyulaháza község 2013. évi költségvetési pénzmaradványa
eFt&amp;R&amp;"Arial,Dőlt"&amp;8 6. melléklet
a 9/2014. (IV.30.) Önkormányzati Rendelethez&amp;10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F17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5.8515625" style="150" customWidth="1"/>
    <col min="2" max="2" width="5.28125" style="150" customWidth="1"/>
    <col min="3" max="3" width="24.421875" style="150" bestFit="1" customWidth="1"/>
    <col min="4" max="4" width="14.140625" style="150" customWidth="1"/>
    <col min="5" max="16384" width="9.140625" style="150" customWidth="1"/>
  </cols>
  <sheetData>
    <row r="5" spans="2:6" ht="12.75" thickBot="1">
      <c r="B5" s="277" t="s">
        <v>174</v>
      </c>
      <c r="C5" s="277"/>
      <c r="D5" s="156" t="s">
        <v>175</v>
      </c>
      <c r="E5" s="156" t="s">
        <v>176</v>
      </c>
      <c r="F5" s="156" t="s">
        <v>177</v>
      </c>
    </row>
    <row r="6" spans="2:6" ht="12" customHeight="1">
      <c r="B6" s="271" t="s">
        <v>220</v>
      </c>
      <c r="C6" s="272"/>
      <c r="D6" s="278" t="s">
        <v>221</v>
      </c>
      <c r="E6" s="278" t="s">
        <v>222</v>
      </c>
      <c r="F6" s="280" t="s">
        <v>110</v>
      </c>
    </row>
    <row r="7" spans="2:6" ht="12.75" customHeight="1">
      <c r="B7" s="273"/>
      <c r="C7" s="274"/>
      <c r="D7" s="279"/>
      <c r="E7" s="279"/>
      <c r="F7" s="281"/>
    </row>
    <row r="8" spans="2:6" ht="12" customHeight="1">
      <c r="B8" s="273"/>
      <c r="C8" s="274"/>
      <c r="D8" s="279"/>
      <c r="E8" s="279"/>
      <c r="F8" s="281"/>
    </row>
    <row r="9" spans="2:6" ht="12.75" customHeight="1">
      <c r="B9" s="273"/>
      <c r="C9" s="274"/>
      <c r="D9" s="279"/>
      <c r="E9" s="279"/>
      <c r="F9" s="281"/>
    </row>
    <row r="10" spans="2:6" ht="13.5" customHeight="1">
      <c r="B10" s="273"/>
      <c r="C10" s="274"/>
      <c r="D10" s="279"/>
      <c r="E10" s="279"/>
      <c r="F10" s="281"/>
    </row>
    <row r="11" spans="1:6" ht="13.5" customHeight="1">
      <c r="A11" s="155">
        <v>1</v>
      </c>
      <c r="B11" s="282" t="s">
        <v>223</v>
      </c>
      <c r="C11" s="283"/>
      <c r="D11" s="151">
        <v>0</v>
      </c>
      <c r="E11" s="151">
        <v>650</v>
      </c>
      <c r="F11" s="152">
        <v>650</v>
      </c>
    </row>
    <row r="12" spans="1:6" ht="12">
      <c r="A12" s="155">
        <v>2</v>
      </c>
      <c r="B12" s="269"/>
      <c r="C12" s="270"/>
      <c r="D12" s="151"/>
      <c r="E12" s="151"/>
      <c r="F12" s="152"/>
    </row>
    <row r="13" spans="1:6" ht="12">
      <c r="A13" s="155">
        <v>3</v>
      </c>
      <c r="B13" s="269"/>
      <c r="C13" s="270"/>
      <c r="D13" s="151"/>
      <c r="E13" s="151"/>
      <c r="F13" s="152"/>
    </row>
    <row r="14" spans="1:6" ht="12">
      <c r="A14" s="155">
        <v>4</v>
      </c>
      <c r="B14" s="269"/>
      <c r="C14" s="270"/>
      <c r="D14" s="151"/>
      <c r="E14" s="151"/>
      <c r="F14" s="152"/>
    </row>
    <row r="15" spans="1:6" ht="12">
      <c r="A15" s="155">
        <v>5</v>
      </c>
      <c r="B15" s="269"/>
      <c r="C15" s="270"/>
      <c r="D15" s="151"/>
      <c r="E15" s="151"/>
      <c r="F15" s="152"/>
    </row>
    <row r="16" spans="1:6" ht="12">
      <c r="A16" s="155">
        <v>6</v>
      </c>
      <c r="B16" s="269" t="s">
        <v>224</v>
      </c>
      <c r="C16" s="270"/>
      <c r="D16" s="151">
        <f>SUM(D12:D15)</f>
        <v>0</v>
      </c>
      <c r="E16" s="151">
        <f>SUM(E11:E15)</f>
        <v>650</v>
      </c>
      <c r="F16" s="152">
        <f>SUM(F11:F15)</f>
        <v>650</v>
      </c>
    </row>
    <row r="17" spans="1:6" ht="12" customHeight="1" thickBot="1">
      <c r="A17" s="155">
        <v>7</v>
      </c>
      <c r="B17" s="275"/>
      <c r="C17" s="276"/>
      <c r="D17" s="153"/>
      <c r="E17" s="153"/>
      <c r="F17" s="154"/>
    </row>
  </sheetData>
  <sheetProtection/>
  <mergeCells count="12">
    <mergeCell ref="E6:E10"/>
    <mergeCell ref="F6:F10"/>
    <mergeCell ref="B11:C11"/>
    <mergeCell ref="B12:C12"/>
    <mergeCell ref="B13:C13"/>
    <mergeCell ref="B14:C14"/>
    <mergeCell ref="B15:C15"/>
    <mergeCell ref="B6:C10"/>
    <mergeCell ref="B16:C16"/>
    <mergeCell ref="B17:C17"/>
    <mergeCell ref="B5:C5"/>
    <mergeCell ref="D6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&amp;C&amp;"Arial,Félkövér"Tiszagyulaháza Község 2013. évi felújitási kiadásai&amp;R&amp;"Arial,Dőlt"&amp;8 7. melléklet
a 9/2014. (IV.30.) Önkormányzati Rendelethez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F17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5.8515625" style="150" customWidth="1"/>
    <col min="2" max="2" width="5.28125" style="150" customWidth="1"/>
    <col min="3" max="3" width="24.421875" style="150" bestFit="1" customWidth="1"/>
    <col min="4" max="4" width="14.140625" style="150" customWidth="1"/>
    <col min="5" max="16384" width="9.140625" style="150" customWidth="1"/>
  </cols>
  <sheetData>
    <row r="5" spans="2:6" ht="12.75" thickBot="1">
      <c r="B5" s="277" t="s">
        <v>174</v>
      </c>
      <c r="C5" s="277"/>
      <c r="D5" s="156" t="s">
        <v>175</v>
      </c>
      <c r="E5" s="156" t="s">
        <v>176</v>
      </c>
      <c r="F5" s="156" t="s">
        <v>177</v>
      </c>
    </row>
    <row r="6" spans="2:6" ht="12" customHeight="1">
      <c r="B6" s="271" t="s">
        <v>225</v>
      </c>
      <c r="C6" s="272"/>
      <c r="D6" s="278" t="s">
        <v>221</v>
      </c>
      <c r="E6" s="278" t="s">
        <v>222</v>
      </c>
      <c r="F6" s="280" t="s">
        <v>110</v>
      </c>
    </row>
    <row r="7" spans="2:6" ht="12.75" customHeight="1">
      <c r="B7" s="273"/>
      <c r="C7" s="274"/>
      <c r="D7" s="279"/>
      <c r="E7" s="279"/>
      <c r="F7" s="281"/>
    </row>
    <row r="8" spans="2:6" ht="12" customHeight="1">
      <c r="B8" s="273"/>
      <c r="C8" s="274"/>
      <c r="D8" s="279"/>
      <c r="E8" s="279"/>
      <c r="F8" s="281"/>
    </row>
    <row r="9" spans="2:6" ht="12.75" customHeight="1">
      <c r="B9" s="273"/>
      <c r="C9" s="274"/>
      <c r="D9" s="279"/>
      <c r="E9" s="279"/>
      <c r="F9" s="281"/>
    </row>
    <row r="10" spans="2:6" ht="13.5" customHeight="1">
      <c r="B10" s="273"/>
      <c r="C10" s="274"/>
      <c r="D10" s="279"/>
      <c r="E10" s="279"/>
      <c r="F10" s="281"/>
    </row>
    <row r="11" spans="1:6" ht="13.5" customHeight="1">
      <c r="A11" s="155">
        <v>1</v>
      </c>
      <c r="B11" s="282" t="s">
        <v>227</v>
      </c>
      <c r="C11" s="283"/>
      <c r="D11" s="151">
        <v>0</v>
      </c>
      <c r="E11" s="151">
        <v>4840</v>
      </c>
      <c r="F11" s="152">
        <v>4840</v>
      </c>
    </row>
    <row r="12" spans="1:6" ht="12">
      <c r="A12" s="155">
        <v>2</v>
      </c>
      <c r="B12" s="269" t="s">
        <v>228</v>
      </c>
      <c r="C12" s="270"/>
      <c r="D12" s="151"/>
      <c r="E12" s="151">
        <v>1325</v>
      </c>
      <c r="F12" s="152">
        <v>1325</v>
      </c>
    </row>
    <row r="13" spans="1:6" ht="12">
      <c r="A13" s="155">
        <v>3</v>
      </c>
      <c r="B13" s="269" t="s">
        <v>229</v>
      </c>
      <c r="C13" s="270"/>
      <c r="D13" s="151"/>
      <c r="E13" s="151">
        <v>430</v>
      </c>
      <c r="F13" s="152">
        <v>430</v>
      </c>
    </row>
    <row r="14" spans="1:6" ht="12">
      <c r="A14" s="155">
        <v>4</v>
      </c>
      <c r="B14" s="269" t="s">
        <v>640</v>
      </c>
      <c r="C14" s="270"/>
      <c r="D14" s="151"/>
      <c r="E14" s="151">
        <v>108</v>
      </c>
      <c r="F14" s="152">
        <v>108</v>
      </c>
    </row>
    <row r="15" spans="1:6" ht="12">
      <c r="A15" s="155">
        <v>5</v>
      </c>
      <c r="B15" s="269"/>
      <c r="C15" s="270"/>
      <c r="D15" s="151"/>
      <c r="E15" s="151"/>
      <c r="F15" s="152"/>
    </row>
    <row r="16" spans="1:6" ht="12">
      <c r="A16" s="155">
        <v>6</v>
      </c>
      <c r="B16" s="269" t="s">
        <v>226</v>
      </c>
      <c r="C16" s="270"/>
      <c r="D16" s="151">
        <f>SUM(D12:D15)</f>
        <v>0</v>
      </c>
      <c r="E16" s="151">
        <f>SUM(E11:E15)</f>
        <v>6703</v>
      </c>
      <c r="F16" s="152">
        <f>SUM(F11:F15)</f>
        <v>6703</v>
      </c>
    </row>
    <row r="17" spans="1:6" ht="12" customHeight="1" thickBot="1">
      <c r="A17" s="155">
        <v>7</v>
      </c>
      <c r="B17" s="275"/>
      <c r="C17" s="276"/>
      <c r="D17" s="153"/>
      <c r="E17" s="153"/>
      <c r="F17" s="154"/>
    </row>
  </sheetData>
  <sheetProtection/>
  <mergeCells count="12">
    <mergeCell ref="B12:C12"/>
    <mergeCell ref="B13:C13"/>
    <mergeCell ref="B14:C14"/>
    <mergeCell ref="B15:C15"/>
    <mergeCell ref="B16:C16"/>
    <mergeCell ref="B17:C17"/>
    <mergeCell ref="B5:C5"/>
    <mergeCell ref="B6:C10"/>
    <mergeCell ref="D6:D10"/>
    <mergeCell ref="E6:E10"/>
    <mergeCell ref="F6:F10"/>
    <mergeCell ref="B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&amp;C&amp;"Arial,Félkövér"Tiszagyulaháza Község 2013. évi beruházási kiadásai &amp;R&amp;"Arial,Dőlt"&amp;8 8. melléklet
a 9/2014. (IV.30.) Önkormányzati 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97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3.421875" style="157" customWidth="1"/>
    <col min="2" max="2" width="18.7109375" style="157" customWidth="1"/>
    <col min="3" max="3" width="14.00390625" style="157" customWidth="1"/>
    <col min="4" max="4" width="10.8515625" style="157" customWidth="1"/>
    <col min="5" max="5" width="13.421875" style="157" customWidth="1"/>
    <col min="6" max="6" width="13.57421875" style="157" customWidth="1"/>
    <col min="7" max="8" width="12.57421875" style="157" customWidth="1"/>
    <col min="9" max="16384" width="9.140625" style="157" customWidth="1"/>
  </cols>
  <sheetData>
    <row r="1" spans="2:8" ht="9.75" thickBot="1">
      <c r="B1" s="158" t="s">
        <v>174</v>
      </c>
      <c r="C1" s="290" t="s">
        <v>175</v>
      </c>
      <c r="D1" s="290"/>
      <c r="E1" s="290"/>
      <c r="F1" s="290"/>
      <c r="G1" s="290" t="s">
        <v>176</v>
      </c>
      <c r="H1" s="290"/>
    </row>
    <row r="2" spans="2:8" ht="9">
      <c r="B2" s="284" t="s">
        <v>33</v>
      </c>
      <c r="C2" s="286" t="s">
        <v>230</v>
      </c>
      <c r="D2" s="286"/>
      <c r="E2" s="286"/>
      <c r="F2" s="286"/>
      <c r="G2" s="286" t="s">
        <v>231</v>
      </c>
      <c r="H2" s="288"/>
    </row>
    <row r="3" spans="2:8" ht="9">
      <c r="B3" s="285"/>
      <c r="C3" s="287"/>
      <c r="D3" s="287"/>
      <c r="E3" s="287"/>
      <c r="F3" s="287"/>
      <c r="G3" s="287"/>
      <c r="H3" s="289"/>
    </row>
    <row r="4" spans="2:8" ht="9">
      <c r="B4" s="285"/>
      <c r="C4" s="287" t="s">
        <v>232</v>
      </c>
      <c r="D4" s="287" t="s">
        <v>233</v>
      </c>
      <c r="E4" s="287"/>
      <c r="F4" s="287" t="s">
        <v>234</v>
      </c>
      <c r="G4" s="287" t="s">
        <v>232</v>
      </c>
      <c r="H4" s="289" t="s">
        <v>234</v>
      </c>
    </row>
    <row r="5" spans="2:8" ht="9">
      <c r="B5" s="285"/>
      <c r="C5" s="287"/>
      <c r="D5" s="287"/>
      <c r="E5" s="287"/>
      <c r="F5" s="287"/>
      <c r="G5" s="287"/>
      <c r="H5" s="289"/>
    </row>
    <row r="6" spans="2:8" ht="9">
      <c r="B6" s="285"/>
      <c r="C6" s="287"/>
      <c r="D6" s="287" t="s">
        <v>235</v>
      </c>
      <c r="E6" s="287" t="s">
        <v>236</v>
      </c>
      <c r="F6" s="287"/>
      <c r="G6" s="287"/>
      <c r="H6" s="289"/>
    </row>
    <row r="7" spans="2:8" ht="9">
      <c r="B7" s="285"/>
      <c r="C7" s="287"/>
      <c r="D7" s="287"/>
      <c r="E7" s="287"/>
      <c r="F7" s="287"/>
      <c r="G7" s="287"/>
      <c r="H7" s="289"/>
    </row>
    <row r="8" spans="1:8" ht="10.5">
      <c r="A8" s="161">
        <v>1</v>
      </c>
      <c r="B8" s="162" t="s">
        <v>237</v>
      </c>
      <c r="C8" s="163"/>
      <c r="D8" s="163"/>
      <c r="E8" s="163"/>
      <c r="F8" s="163"/>
      <c r="G8" s="163"/>
      <c r="H8" s="164"/>
    </row>
    <row r="9" spans="1:8" ht="10.5">
      <c r="A9" s="161">
        <v>2</v>
      </c>
      <c r="B9" s="162" t="s">
        <v>238</v>
      </c>
      <c r="C9" s="163">
        <v>4725</v>
      </c>
      <c r="D9" s="163"/>
      <c r="E9" s="163"/>
      <c r="F9" s="163">
        <v>4725</v>
      </c>
      <c r="G9" s="163">
        <v>0</v>
      </c>
      <c r="H9" s="164">
        <v>0</v>
      </c>
    </row>
    <row r="10" spans="1:8" ht="10.5">
      <c r="A10" s="161">
        <v>3</v>
      </c>
      <c r="B10" s="162"/>
      <c r="C10" s="163">
        <v>0</v>
      </c>
      <c r="D10" s="163"/>
      <c r="E10" s="163"/>
      <c r="F10" s="163">
        <v>0</v>
      </c>
      <c r="G10" s="163">
        <v>0</v>
      </c>
      <c r="H10" s="164">
        <v>0</v>
      </c>
    </row>
    <row r="11" spans="1:8" ht="9">
      <c r="A11" s="161">
        <v>4</v>
      </c>
      <c r="B11" s="165" t="s">
        <v>113</v>
      </c>
      <c r="C11" s="166">
        <v>4725</v>
      </c>
      <c r="D11" s="166">
        <v>0</v>
      </c>
      <c r="E11" s="166">
        <v>0</v>
      </c>
      <c r="F11" s="166">
        <v>4725</v>
      </c>
      <c r="G11" s="166">
        <v>0</v>
      </c>
      <c r="H11" s="167">
        <v>0</v>
      </c>
    </row>
    <row r="12" spans="1:8" ht="9">
      <c r="A12" s="161">
        <v>5</v>
      </c>
      <c r="B12" s="165"/>
      <c r="C12" s="166"/>
      <c r="D12" s="166"/>
      <c r="E12" s="166"/>
      <c r="F12" s="166"/>
      <c r="G12" s="166"/>
      <c r="H12" s="167"/>
    </row>
    <row r="13" spans="1:8" ht="10.5">
      <c r="A13" s="161">
        <v>6</v>
      </c>
      <c r="B13" s="162" t="s">
        <v>115</v>
      </c>
      <c r="C13" s="163"/>
      <c r="D13" s="163"/>
      <c r="E13" s="163"/>
      <c r="F13" s="163"/>
      <c r="G13" s="163"/>
      <c r="H13" s="164"/>
    </row>
    <row r="14" spans="1:8" ht="10.5">
      <c r="A14" s="161">
        <v>7</v>
      </c>
      <c r="B14" s="162" t="s">
        <v>239</v>
      </c>
      <c r="C14" s="163">
        <v>427500</v>
      </c>
      <c r="D14" s="163"/>
      <c r="E14" s="163"/>
      <c r="F14" s="163">
        <v>427500</v>
      </c>
      <c r="G14" s="163">
        <v>0</v>
      </c>
      <c r="H14" s="164">
        <v>0</v>
      </c>
    </row>
    <row r="15" spans="1:8" ht="10.5">
      <c r="A15" s="161">
        <v>8</v>
      </c>
      <c r="B15" s="162" t="s">
        <v>240</v>
      </c>
      <c r="C15" s="163">
        <v>2650000</v>
      </c>
      <c r="D15" s="163"/>
      <c r="E15" s="163"/>
      <c r="F15" s="163">
        <v>2650000</v>
      </c>
      <c r="G15" s="163">
        <v>0</v>
      </c>
      <c r="H15" s="164">
        <v>0</v>
      </c>
    </row>
    <row r="16" spans="1:8" ht="10.5">
      <c r="A16" s="161">
        <v>9</v>
      </c>
      <c r="B16" s="162" t="s">
        <v>241</v>
      </c>
      <c r="C16" s="163">
        <v>653750</v>
      </c>
      <c r="D16" s="163"/>
      <c r="E16" s="163"/>
      <c r="F16" s="163">
        <v>653750</v>
      </c>
      <c r="G16" s="163">
        <v>0</v>
      </c>
      <c r="H16" s="164">
        <v>0</v>
      </c>
    </row>
    <row r="17" spans="1:8" ht="10.5">
      <c r="A17" s="161">
        <v>10</v>
      </c>
      <c r="B17" s="162" t="s">
        <v>242</v>
      </c>
      <c r="C17" s="163">
        <v>65000</v>
      </c>
      <c r="D17" s="163"/>
      <c r="E17" s="163"/>
      <c r="F17" s="163">
        <v>65000</v>
      </c>
      <c r="G17" s="163">
        <v>0</v>
      </c>
      <c r="H17" s="164">
        <v>0</v>
      </c>
    </row>
    <row r="18" spans="1:8" ht="10.5">
      <c r="A18" s="161">
        <v>11</v>
      </c>
      <c r="B18" s="162" t="s">
        <v>243</v>
      </c>
      <c r="C18" s="166">
        <v>3796250</v>
      </c>
      <c r="D18" s="166">
        <v>0</v>
      </c>
      <c r="E18" s="166">
        <v>0</v>
      </c>
      <c r="F18" s="166">
        <v>3796250</v>
      </c>
      <c r="G18" s="166">
        <v>0</v>
      </c>
      <c r="H18" s="167">
        <v>0</v>
      </c>
    </row>
    <row r="19" spans="1:8" ht="9">
      <c r="A19" s="161">
        <v>12</v>
      </c>
      <c r="B19" s="165"/>
      <c r="C19" s="166"/>
      <c r="D19" s="166"/>
      <c r="E19" s="166"/>
      <c r="F19" s="166"/>
      <c r="G19" s="166"/>
      <c r="H19" s="167"/>
    </row>
    <row r="20" spans="1:8" ht="10.5">
      <c r="A20" s="161">
        <v>13</v>
      </c>
      <c r="B20" s="162" t="s">
        <v>244</v>
      </c>
      <c r="C20" s="163"/>
      <c r="D20" s="168"/>
      <c r="E20" s="168"/>
      <c r="F20" s="163">
        <v>0</v>
      </c>
      <c r="G20" s="163">
        <v>0</v>
      </c>
      <c r="H20" s="164">
        <v>0</v>
      </c>
    </row>
    <row r="21" spans="1:8" ht="10.5">
      <c r="A21" s="161">
        <v>14</v>
      </c>
      <c r="B21" s="162" t="s">
        <v>245</v>
      </c>
      <c r="C21" s="163"/>
      <c r="D21" s="168"/>
      <c r="E21" s="168"/>
      <c r="F21" s="163"/>
      <c r="G21" s="163">
        <v>0</v>
      </c>
      <c r="H21" s="164">
        <v>0</v>
      </c>
    </row>
    <row r="22" spans="1:8" ht="10.5">
      <c r="A22" s="161">
        <v>15</v>
      </c>
      <c r="B22" s="162" t="s">
        <v>246</v>
      </c>
      <c r="C22" s="163">
        <v>673000</v>
      </c>
      <c r="D22" s="168"/>
      <c r="E22" s="168"/>
      <c r="F22" s="163">
        <v>673000</v>
      </c>
      <c r="G22" s="163">
        <v>673000</v>
      </c>
      <c r="H22" s="164">
        <v>673000</v>
      </c>
    </row>
    <row r="23" spans="1:8" ht="10.5">
      <c r="A23" s="161">
        <v>16</v>
      </c>
      <c r="B23" s="162" t="s">
        <v>247</v>
      </c>
      <c r="C23" s="163">
        <v>2005000</v>
      </c>
      <c r="D23" s="168"/>
      <c r="E23" s="168"/>
      <c r="F23" s="163">
        <v>2005000</v>
      </c>
      <c r="G23" s="163">
        <v>2005000</v>
      </c>
      <c r="H23" s="164">
        <v>2005000</v>
      </c>
    </row>
    <row r="24" spans="1:8" ht="10.5">
      <c r="A24" s="161">
        <v>17</v>
      </c>
      <c r="B24" s="162" t="s">
        <v>248</v>
      </c>
      <c r="C24" s="163">
        <v>511000</v>
      </c>
      <c r="D24" s="168"/>
      <c r="E24" s="168"/>
      <c r="F24" s="163">
        <v>511000</v>
      </c>
      <c r="G24" s="163">
        <v>511000</v>
      </c>
      <c r="H24" s="164">
        <v>511000</v>
      </c>
    </row>
    <row r="25" spans="1:8" ht="10.5">
      <c r="A25" s="161">
        <v>18</v>
      </c>
      <c r="B25" s="162" t="s">
        <v>249</v>
      </c>
      <c r="C25" s="163">
        <v>428000</v>
      </c>
      <c r="D25" s="168"/>
      <c r="E25" s="168"/>
      <c r="F25" s="163">
        <v>428000</v>
      </c>
      <c r="G25" s="163">
        <v>428000</v>
      </c>
      <c r="H25" s="164">
        <v>428000</v>
      </c>
    </row>
    <row r="26" spans="1:8" ht="10.5">
      <c r="A26" s="161">
        <v>19</v>
      </c>
      <c r="B26" s="162" t="s">
        <v>250</v>
      </c>
      <c r="C26" s="163">
        <v>882000</v>
      </c>
      <c r="D26" s="168"/>
      <c r="E26" s="168"/>
      <c r="F26" s="163">
        <v>882000</v>
      </c>
      <c r="G26" s="163">
        <v>882000</v>
      </c>
      <c r="H26" s="164">
        <v>882000</v>
      </c>
    </row>
    <row r="27" spans="1:8" ht="10.5">
      <c r="A27" s="161">
        <v>20</v>
      </c>
      <c r="B27" s="162" t="s">
        <v>251</v>
      </c>
      <c r="C27" s="163">
        <v>599000</v>
      </c>
      <c r="D27" s="168"/>
      <c r="E27" s="168"/>
      <c r="F27" s="163">
        <v>599000</v>
      </c>
      <c r="G27" s="163">
        <v>599000</v>
      </c>
      <c r="H27" s="164">
        <v>599000</v>
      </c>
    </row>
    <row r="28" spans="1:8" ht="10.5">
      <c r="A28" s="161">
        <v>21</v>
      </c>
      <c r="B28" s="162" t="s">
        <v>252</v>
      </c>
      <c r="C28" s="163">
        <v>758000</v>
      </c>
      <c r="D28" s="168"/>
      <c r="E28" s="168"/>
      <c r="F28" s="163">
        <v>758000</v>
      </c>
      <c r="G28" s="163">
        <v>758000</v>
      </c>
      <c r="H28" s="164">
        <v>758000</v>
      </c>
    </row>
    <row r="29" spans="1:8" ht="10.5">
      <c r="A29" s="161">
        <v>22</v>
      </c>
      <c r="B29" s="162" t="s">
        <v>253</v>
      </c>
      <c r="C29" s="163">
        <v>115000</v>
      </c>
      <c r="D29" s="168"/>
      <c r="E29" s="168"/>
      <c r="F29" s="163">
        <v>115000</v>
      </c>
      <c r="G29" s="163">
        <v>115000</v>
      </c>
      <c r="H29" s="164">
        <v>115000</v>
      </c>
    </row>
    <row r="30" spans="1:8" ht="10.5">
      <c r="A30" s="161">
        <v>23</v>
      </c>
      <c r="B30" s="162" t="s">
        <v>254</v>
      </c>
      <c r="C30" s="163">
        <v>37000</v>
      </c>
      <c r="D30" s="168"/>
      <c r="E30" s="168"/>
      <c r="F30" s="163">
        <v>37000</v>
      </c>
      <c r="G30" s="163">
        <v>37000</v>
      </c>
      <c r="H30" s="164">
        <v>37000</v>
      </c>
    </row>
    <row r="31" spans="1:8" ht="10.5">
      <c r="A31" s="161">
        <v>24</v>
      </c>
      <c r="B31" s="162" t="s">
        <v>255</v>
      </c>
      <c r="C31" s="163">
        <v>143000</v>
      </c>
      <c r="D31" s="168"/>
      <c r="E31" s="168"/>
      <c r="F31" s="163">
        <v>143000</v>
      </c>
      <c r="G31" s="163">
        <v>143000</v>
      </c>
      <c r="H31" s="164">
        <v>143000</v>
      </c>
    </row>
    <row r="32" spans="1:8" ht="10.5">
      <c r="A32" s="161">
        <v>25</v>
      </c>
      <c r="B32" s="162" t="s">
        <v>256</v>
      </c>
      <c r="C32" s="163">
        <v>300000</v>
      </c>
      <c r="D32" s="168"/>
      <c r="E32" s="168"/>
      <c r="F32" s="163">
        <v>300000</v>
      </c>
      <c r="G32" s="163">
        <v>300000</v>
      </c>
      <c r="H32" s="164">
        <v>300000</v>
      </c>
    </row>
    <row r="33" spans="1:8" ht="10.5">
      <c r="A33" s="161">
        <v>26</v>
      </c>
      <c r="B33" s="162" t="s">
        <v>257</v>
      </c>
      <c r="C33" s="163">
        <v>26000</v>
      </c>
      <c r="D33" s="168"/>
      <c r="E33" s="168"/>
      <c r="F33" s="163">
        <v>26000</v>
      </c>
      <c r="G33" s="163">
        <v>26000</v>
      </c>
      <c r="H33" s="164">
        <v>26000</v>
      </c>
    </row>
    <row r="34" spans="1:8" ht="10.5">
      <c r="A34" s="161">
        <v>27</v>
      </c>
      <c r="B34" s="162" t="s">
        <v>258</v>
      </c>
      <c r="C34" s="163">
        <v>310000</v>
      </c>
      <c r="D34" s="168"/>
      <c r="E34" s="168"/>
      <c r="F34" s="163">
        <v>310000</v>
      </c>
      <c r="G34" s="163">
        <v>310000</v>
      </c>
      <c r="H34" s="164">
        <v>310000</v>
      </c>
    </row>
    <row r="35" spans="1:8" ht="10.5">
      <c r="A35" s="161">
        <v>28</v>
      </c>
      <c r="B35" s="162" t="s">
        <v>259</v>
      </c>
      <c r="C35" s="163">
        <v>70000</v>
      </c>
      <c r="D35" s="168"/>
      <c r="E35" s="168"/>
      <c r="F35" s="163">
        <v>70000</v>
      </c>
      <c r="G35" s="163">
        <v>70000</v>
      </c>
      <c r="H35" s="164">
        <v>70000</v>
      </c>
    </row>
    <row r="36" spans="1:8" ht="10.5">
      <c r="A36" s="161">
        <v>29</v>
      </c>
      <c r="B36" s="162" t="s">
        <v>260</v>
      </c>
      <c r="C36" s="163">
        <v>589000</v>
      </c>
      <c r="D36" s="168"/>
      <c r="E36" s="168"/>
      <c r="F36" s="163">
        <v>589000</v>
      </c>
      <c r="G36" s="163">
        <v>589000</v>
      </c>
      <c r="H36" s="164">
        <v>589000</v>
      </c>
    </row>
    <row r="37" spans="1:8" ht="10.5">
      <c r="A37" s="161">
        <v>30</v>
      </c>
      <c r="B37" s="162" t="s">
        <v>261</v>
      </c>
      <c r="C37" s="163">
        <v>276000</v>
      </c>
      <c r="D37" s="168"/>
      <c r="E37" s="168"/>
      <c r="F37" s="163">
        <v>276000</v>
      </c>
      <c r="G37" s="163">
        <v>276000</v>
      </c>
      <c r="H37" s="164">
        <v>276000</v>
      </c>
    </row>
    <row r="38" spans="1:8" ht="10.5">
      <c r="A38" s="161">
        <v>31</v>
      </c>
      <c r="B38" s="162" t="s">
        <v>262</v>
      </c>
      <c r="C38" s="163">
        <v>509000</v>
      </c>
      <c r="D38" s="168"/>
      <c r="E38" s="168"/>
      <c r="F38" s="163">
        <v>509000</v>
      </c>
      <c r="G38" s="163">
        <v>509000</v>
      </c>
      <c r="H38" s="164">
        <v>509000</v>
      </c>
    </row>
    <row r="39" spans="1:8" ht="10.5">
      <c r="A39" s="161">
        <v>32</v>
      </c>
      <c r="B39" s="162" t="s">
        <v>263</v>
      </c>
      <c r="C39" s="163">
        <v>589000</v>
      </c>
      <c r="D39" s="168"/>
      <c r="E39" s="168"/>
      <c r="F39" s="163">
        <v>589000</v>
      </c>
      <c r="G39" s="163">
        <v>589000</v>
      </c>
      <c r="H39" s="164">
        <v>589000</v>
      </c>
    </row>
    <row r="40" spans="1:8" ht="10.5">
      <c r="A40" s="161">
        <v>33</v>
      </c>
      <c r="B40" s="162" t="s">
        <v>264</v>
      </c>
      <c r="C40" s="163">
        <v>540000</v>
      </c>
      <c r="D40" s="168"/>
      <c r="E40" s="168"/>
      <c r="F40" s="163">
        <v>540000</v>
      </c>
      <c r="G40" s="163">
        <v>540000</v>
      </c>
      <c r="H40" s="164">
        <v>540000</v>
      </c>
    </row>
    <row r="41" spans="1:8" ht="10.5">
      <c r="A41" s="161">
        <v>34</v>
      </c>
      <c r="B41" s="162" t="s">
        <v>265</v>
      </c>
      <c r="C41" s="163">
        <v>229000</v>
      </c>
      <c r="D41" s="168"/>
      <c r="E41" s="168"/>
      <c r="F41" s="163">
        <v>229000</v>
      </c>
      <c r="G41" s="163">
        <v>229000</v>
      </c>
      <c r="H41" s="164">
        <v>229000</v>
      </c>
    </row>
    <row r="42" spans="1:8" ht="10.5">
      <c r="A42" s="161">
        <v>35</v>
      </c>
      <c r="B42" s="162" t="s">
        <v>266</v>
      </c>
      <c r="C42" s="163">
        <v>396000</v>
      </c>
      <c r="D42" s="168"/>
      <c r="E42" s="168"/>
      <c r="F42" s="163">
        <v>396000</v>
      </c>
      <c r="G42" s="163">
        <v>396000</v>
      </c>
      <c r="H42" s="164">
        <v>396000</v>
      </c>
    </row>
    <row r="43" spans="1:8" ht="10.5">
      <c r="A43" s="161">
        <v>36</v>
      </c>
      <c r="B43" s="162" t="s">
        <v>267</v>
      </c>
      <c r="C43" s="163">
        <v>510000</v>
      </c>
      <c r="D43" s="168"/>
      <c r="E43" s="168"/>
      <c r="F43" s="163">
        <v>510000</v>
      </c>
      <c r="G43" s="163">
        <v>510000</v>
      </c>
      <c r="H43" s="164">
        <v>510000</v>
      </c>
    </row>
    <row r="44" spans="1:8" ht="10.5">
      <c r="A44" s="161">
        <v>37</v>
      </c>
      <c r="B44" s="162" t="s">
        <v>268</v>
      </c>
      <c r="C44" s="163">
        <v>573000</v>
      </c>
      <c r="D44" s="168"/>
      <c r="E44" s="168"/>
      <c r="F44" s="163">
        <v>573000</v>
      </c>
      <c r="G44" s="163">
        <v>573000</v>
      </c>
      <c r="H44" s="164">
        <v>573000</v>
      </c>
    </row>
    <row r="45" spans="1:8" ht="10.5">
      <c r="A45" s="161">
        <v>38</v>
      </c>
      <c r="B45" s="162" t="s">
        <v>269</v>
      </c>
      <c r="C45" s="163">
        <v>838000</v>
      </c>
      <c r="D45" s="168"/>
      <c r="E45" s="168"/>
      <c r="F45" s="163">
        <v>838000</v>
      </c>
      <c r="G45" s="163">
        <v>838000</v>
      </c>
      <c r="H45" s="164">
        <v>838000</v>
      </c>
    </row>
    <row r="46" spans="1:8" ht="10.5">
      <c r="A46" s="161">
        <v>39</v>
      </c>
      <c r="B46" s="162" t="s">
        <v>270</v>
      </c>
      <c r="C46" s="163">
        <v>1460000</v>
      </c>
      <c r="D46" s="168"/>
      <c r="E46" s="168"/>
      <c r="F46" s="163">
        <v>1460000</v>
      </c>
      <c r="G46" s="163">
        <v>1460000</v>
      </c>
      <c r="H46" s="164">
        <v>1460000</v>
      </c>
    </row>
    <row r="47" spans="1:8" ht="10.5">
      <c r="A47" s="161">
        <v>40</v>
      </c>
      <c r="B47" s="162" t="s">
        <v>271</v>
      </c>
      <c r="C47" s="163">
        <v>630000</v>
      </c>
      <c r="D47" s="168"/>
      <c r="E47" s="168"/>
      <c r="F47" s="163">
        <v>630000</v>
      </c>
      <c r="G47" s="163">
        <v>630000</v>
      </c>
      <c r="H47" s="164">
        <v>630000</v>
      </c>
    </row>
    <row r="48" spans="1:8" ht="10.5">
      <c r="A48" s="161">
        <v>41</v>
      </c>
      <c r="B48" s="162" t="s">
        <v>272</v>
      </c>
      <c r="C48" s="163">
        <v>1358000</v>
      </c>
      <c r="D48" s="168"/>
      <c r="E48" s="168"/>
      <c r="F48" s="163">
        <v>1358000</v>
      </c>
      <c r="G48" s="163">
        <v>1358000</v>
      </c>
      <c r="H48" s="164">
        <v>1358000</v>
      </c>
    </row>
    <row r="49" spans="1:8" ht="10.5">
      <c r="A49" s="161">
        <v>42</v>
      </c>
      <c r="B49" s="162" t="s">
        <v>273</v>
      </c>
      <c r="C49" s="163">
        <v>134000</v>
      </c>
      <c r="D49" s="168"/>
      <c r="E49" s="168"/>
      <c r="F49" s="163">
        <v>134000</v>
      </c>
      <c r="G49" s="163">
        <v>134000</v>
      </c>
      <c r="H49" s="164">
        <v>134000</v>
      </c>
    </row>
    <row r="50" spans="1:8" ht="10.5">
      <c r="A50" s="161">
        <v>43</v>
      </c>
      <c r="B50" s="162" t="s">
        <v>274</v>
      </c>
      <c r="C50" s="163">
        <v>453000</v>
      </c>
      <c r="D50" s="168"/>
      <c r="E50" s="168"/>
      <c r="F50" s="163">
        <v>453000</v>
      </c>
      <c r="G50" s="163">
        <v>453000</v>
      </c>
      <c r="H50" s="164">
        <v>453000</v>
      </c>
    </row>
    <row r="51" spans="1:8" ht="10.5">
      <c r="A51" s="161">
        <v>44</v>
      </c>
      <c r="B51" s="162" t="s">
        <v>275</v>
      </c>
      <c r="C51" s="163">
        <v>1227000</v>
      </c>
      <c r="D51" s="168"/>
      <c r="E51" s="168"/>
      <c r="F51" s="163">
        <v>1227000</v>
      </c>
      <c r="G51" s="163">
        <v>1227000</v>
      </c>
      <c r="H51" s="164">
        <v>1227000</v>
      </c>
    </row>
    <row r="52" spans="1:8" ht="10.5">
      <c r="A52" s="161">
        <v>45</v>
      </c>
      <c r="B52" s="162" t="s">
        <v>276</v>
      </c>
      <c r="C52" s="163">
        <v>262000</v>
      </c>
      <c r="D52" s="168"/>
      <c r="E52" s="168"/>
      <c r="F52" s="163">
        <v>262000</v>
      </c>
      <c r="G52" s="163">
        <v>262000</v>
      </c>
      <c r="H52" s="164">
        <v>262000</v>
      </c>
    </row>
    <row r="53" spans="1:8" ht="10.5">
      <c r="A53" s="161">
        <v>46</v>
      </c>
      <c r="B53" s="162" t="s">
        <v>277</v>
      </c>
      <c r="C53" s="163">
        <v>330000</v>
      </c>
      <c r="D53" s="168"/>
      <c r="E53" s="168"/>
      <c r="F53" s="163">
        <v>330000</v>
      </c>
      <c r="G53" s="163">
        <v>330000</v>
      </c>
      <c r="H53" s="164">
        <v>330000</v>
      </c>
    </row>
    <row r="54" spans="1:8" ht="10.5">
      <c r="A54" s="161">
        <v>47</v>
      </c>
      <c r="B54" s="162" t="s">
        <v>278</v>
      </c>
      <c r="C54" s="163">
        <v>196000</v>
      </c>
      <c r="D54" s="168"/>
      <c r="E54" s="168"/>
      <c r="F54" s="163">
        <v>196000</v>
      </c>
      <c r="G54" s="163">
        <v>196000</v>
      </c>
      <c r="H54" s="164">
        <v>196000</v>
      </c>
    </row>
    <row r="55" spans="1:8" ht="10.5">
      <c r="A55" s="161">
        <v>48</v>
      </c>
      <c r="B55" s="162" t="s">
        <v>279</v>
      </c>
      <c r="C55" s="163">
        <v>164000</v>
      </c>
      <c r="D55" s="168"/>
      <c r="E55" s="168"/>
      <c r="F55" s="163">
        <v>164000</v>
      </c>
      <c r="G55" s="163">
        <v>164000</v>
      </c>
      <c r="H55" s="164">
        <v>164000</v>
      </c>
    </row>
    <row r="56" spans="1:8" ht="10.5">
      <c r="A56" s="161">
        <v>49</v>
      </c>
      <c r="B56" s="162" t="s">
        <v>280</v>
      </c>
      <c r="C56" s="163">
        <v>320000</v>
      </c>
      <c r="D56" s="168"/>
      <c r="E56" s="168"/>
      <c r="F56" s="163">
        <v>320000</v>
      </c>
      <c r="G56" s="163">
        <v>320000</v>
      </c>
      <c r="H56" s="164">
        <v>320000</v>
      </c>
    </row>
    <row r="57" spans="1:8" ht="10.5">
      <c r="A57" s="161">
        <v>50</v>
      </c>
      <c r="B57" s="162" t="s">
        <v>281</v>
      </c>
      <c r="C57" s="163">
        <v>306000</v>
      </c>
      <c r="D57" s="168"/>
      <c r="E57" s="168"/>
      <c r="F57" s="163">
        <v>306000</v>
      </c>
      <c r="G57" s="163">
        <v>306000</v>
      </c>
      <c r="H57" s="164">
        <v>306000</v>
      </c>
    </row>
    <row r="58" spans="1:8" ht="10.5">
      <c r="A58" s="161">
        <v>51</v>
      </c>
      <c r="B58" s="162" t="s">
        <v>282</v>
      </c>
      <c r="C58" s="163">
        <v>892000</v>
      </c>
      <c r="D58" s="168"/>
      <c r="E58" s="168"/>
      <c r="F58" s="163">
        <v>892000</v>
      </c>
      <c r="G58" s="163">
        <v>892000</v>
      </c>
      <c r="H58" s="164">
        <v>892000</v>
      </c>
    </row>
    <row r="59" spans="1:8" ht="10.5">
      <c r="A59" s="161">
        <v>52</v>
      </c>
      <c r="B59" s="162" t="s">
        <v>283</v>
      </c>
      <c r="C59" s="163">
        <v>265000</v>
      </c>
      <c r="D59" s="168"/>
      <c r="E59" s="168"/>
      <c r="F59" s="163">
        <v>265000</v>
      </c>
      <c r="G59" s="163">
        <v>265000</v>
      </c>
      <c r="H59" s="164">
        <v>265000</v>
      </c>
    </row>
    <row r="60" spans="1:8" ht="10.5">
      <c r="A60" s="161">
        <v>53</v>
      </c>
      <c r="B60" s="162" t="s">
        <v>284</v>
      </c>
      <c r="C60" s="163">
        <v>34000</v>
      </c>
      <c r="D60" s="168"/>
      <c r="E60" s="168"/>
      <c r="F60" s="163">
        <v>34000</v>
      </c>
      <c r="G60" s="163">
        <v>34000</v>
      </c>
      <c r="H60" s="164">
        <v>34000</v>
      </c>
    </row>
    <row r="61" spans="1:8" ht="10.5">
      <c r="A61" s="161">
        <v>54</v>
      </c>
      <c r="B61" s="162" t="s">
        <v>285</v>
      </c>
      <c r="C61" s="163">
        <v>395000</v>
      </c>
      <c r="D61" s="168"/>
      <c r="E61" s="168"/>
      <c r="F61" s="163">
        <v>395000</v>
      </c>
      <c r="G61" s="163">
        <v>395000</v>
      </c>
      <c r="H61" s="164">
        <v>395000</v>
      </c>
    </row>
    <row r="62" spans="1:8" ht="10.5">
      <c r="A62" s="161">
        <v>55</v>
      </c>
      <c r="B62" s="162" t="s">
        <v>286</v>
      </c>
      <c r="C62" s="163">
        <v>3702000</v>
      </c>
      <c r="D62" s="168"/>
      <c r="E62" s="168"/>
      <c r="F62" s="163">
        <v>3702000</v>
      </c>
      <c r="G62" s="163">
        <v>3702000</v>
      </c>
      <c r="H62" s="164">
        <v>3702000</v>
      </c>
    </row>
    <row r="63" spans="1:8" ht="10.5">
      <c r="A63" s="161">
        <v>56</v>
      </c>
      <c r="B63" s="162" t="s">
        <v>287</v>
      </c>
      <c r="C63" s="163">
        <v>3921000</v>
      </c>
      <c r="D63" s="168"/>
      <c r="E63" s="168"/>
      <c r="F63" s="163">
        <v>3921000</v>
      </c>
      <c r="G63" s="163">
        <v>3921000</v>
      </c>
      <c r="H63" s="164">
        <v>3921000</v>
      </c>
    </row>
    <row r="64" spans="1:8" ht="10.5">
      <c r="A64" s="161">
        <v>57</v>
      </c>
      <c r="B64" s="162" t="s">
        <v>288</v>
      </c>
      <c r="C64" s="163">
        <v>606000</v>
      </c>
      <c r="D64" s="168"/>
      <c r="E64" s="168"/>
      <c r="F64" s="163">
        <v>606000</v>
      </c>
      <c r="G64" s="163">
        <v>606000</v>
      </c>
      <c r="H64" s="164">
        <v>606000</v>
      </c>
    </row>
    <row r="65" spans="1:8" ht="10.5">
      <c r="A65" s="161">
        <v>58</v>
      </c>
      <c r="B65" s="162" t="s">
        <v>289</v>
      </c>
      <c r="C65" s="163">
        <v>1990000</v>
      </c>
      <c r="D65" s="168"/>
      <c r="E65" s="168"/>
      <c r="F65" s="163">
        <v>1990000</v>
      </c>
      <c r="G65" s="163">
        <v>1990000</v>
      </c>
      <c r="H65" s="164">
        <v>1990000</v>
      </c>
    </row>
    <row r="66" spans="1:8" ht="10.5">
      <c r="A66" s="161">
        <v>59</v>
      </c>
      <c r="B66" s="162" t="s">
        <v>290</v>
      </c>
      <c r="C66" s="163">
        <v>2040000</v>
      </c>
      <c r="D66" s="168"/>
      <c r="E66" s="168"/>
      <c r="F66" s="163">
        <v>2040000</v>
      </c>
      <c r="G66" s="163">
        <v>2040000</v>
      </c>
      <c r="H66" s="164">
        <v>2040000</v>
      </c>
    </row>
    <row r="67" spans="1:8" ht="10.5">
      <c r="A67" s="161">
        <v>60</v>
      </c>
      <c r="B67" s="162" t="s">
        <v>291</v>
      </c>
      <c r="C67" s="163">
        <v>1181000</v>
      </c>
      <c r="D67" s="168"/>
      <c r="E67" s="168"/>
      <c r="F67" s="163">
        <v>1181000</v>
      </c>
      <c r="G67" s="163">
        <v>1181000</v>
      </c>
      <c r="H67" s="164">
        <v>1181000</v>
      </c>
    </row>
    <row r="68" spans="1:8" ht="10.5">
      <c r="A68" s="161">
        <v>61</v>
      </c>
      <c r="B68" s="162" t="s">
        <v>292</v>
      </c>
      <c r="C68" s="163">
        <v>368000</v>
      </c>
      <c r="D68" s="168"/>
      <c r="E68" s="168"/>
      <c r="F68" s="163">
        <v>368000</v>
      </c>
      <c r="G68" s="163">
        <v>368000</v>
      </c>
      <c r="H68" s="164">
        <v>368000</v>
      </c>
    </row>
    <row r="69" spans="1:8" ht="10.5">
      <c r="A69" s="161">
        <v>62</v>
      </c>
      <c r="B69" s="162" t="s">
        <v>293</v>
      </c>
      <c r="C69" s="163">
        <v>309000</v>
      </c>
      <c r="D69" s="168"/>
      <c r="E69" s="168"/>
      <c r="F69" s="163">
        <v>309000</v>
      </c>
      <c r="G69" s="163">
        <v>309000</v>
      </c>
      <c r="H69" s="164">
        <v>309000</v>
      </c>
    </row>
    <row r="70" spans="1:8" ht="10.5">
      <c r="A70" s="161">
        <v>63</v>
      </c>
      <c r="B70" s="162" t="s">
        <v>294</v>
      </c>
      <c r="C70" s="163">
        <v>3148000</v>
      </c>
      <c r="D70" s="168"/>
      <c r="E70" s="168"/>
      <c r="F70" s="163">
        <v>3148000</v>
      </c>
      <c r="G70" s="163">
        <v>3148000</v>
      </c>
      <c r="H70" s="164">
        <v>3148000</v>
      </c>
    </row>
    <row r="71" spans="1:8" ht="10.5">
      <c r="A71" s="161">
        <v>64</v>
      </c>
      <c r="B71" s="162" t="s">
        <v>295</v>
      </c>
      <c r="C71" s="163">
        <v>802000</v>
      </c>
      <c r="D71" s="168"/>
      <c r="E71" s="168"/>
      <c r="F71" s="163">
        <v>802000</v>
      </c>
      <c r="G71" s="163">
        <v>802000</v>
      </c>
      <c r="H71" s="164">
        <v>802000</v>
      </c>
    </row>
    <row r="72" spans="1:8" ht="10.5">
      <c r="A72" s="161">
        <v>65</v>
      </c>
      <c r="B72" s="162" t="s">
        <v>296</v>
      </c>
      <c r="C72" s="163">
        <v>408000</v>
      </c>
      <c r="D72" s="168"/>
      <c r="E72" s="168"/>
      <c r="F72" s="163">
        <v>408000</v>
      </c>
      <c r="G72" s="163">
        <v>408000</v>
      </c>
      <c r="H72" s="164">
        <v>408000</v>
      </c>
    </row>
    <row r="73" spans="1:8" ht="10.5">
      <c r="A73" s="161">
        <v>66</v>
      </c>
      <c r="B73" s="162" t="s">
        <v>297</v>
      </c>
      <c r="C73" s="163">
        <v>1192000</v>
      </c>
      <c r="D73" s="168"/>
      <c r="E73" s="168"/>
      <c r="F73" s="163">
        <v>1192000</v>
      </c>
      <c r="G73" s="163">
        <v>1192000</v>
      </c>
      <c r="H73" s="164">
        <v>1192000</v>
      </c>
    </row>
    <row r="74" spans="1:8" ht="10.5">
      <c r="A74" s="161">
        <v>678</v>
      </c>
      <c r="B74" s="162" t="s">
        <v>298</v>
      </c>
      <c r="C74" s="163">
        <v>532000</v>
      </c>
      <c r="D74" s="168"/>
      <c r="E74" s="168"/>
      <c r="F74" s="163">
        <v>532000</v>
      </c>
      <c r="G74" s="163">
        <v>532000</v>
      </c>
      <c r="H74" s="164">
        <v>532000</v>
      </c>
    </row>
    <row r="75" spans="1:8" ht="10.5">
      <c r="A75" s="161">
        <v>68</v>
      </c>
      <c r="B75" s="162" t="s">
        <v>299</v>
      </c>
      <c r="C75" s="163">
        <v>3162000</v>
      </c>
      <c r="D75" s="168"/>
      <c r="E75" s="168"/>
      <c r="F75" s="163">
        <v>3162000</v>
      </c>
      <c r="G75" s="163">
        <v>3162000</v>
      </c>
      <c r="H75" s="164">
        <v>3162000</v>
      </c>
    </row>
    <row r="76" spans="1:8" ht="10.5">
      <c r="A76" s="161">
        <v>69</v>
      </c>
      <c r="B76" s="162" t="s">
        <v>300</v>
      </c>
      <c r="C76" s="163">
        <v>311000</v>
      </c>
      <c r="D76" s="168"/>
      <c r="E76" s="168"/>
      <c r="F76" s="163">
        <v>311000</v>
      </c>
      <c r="G76" s="163">
        <v>311000</v>
      </c>
      <c r="H76" s="164">
        <v>311000</v>
      </c>
    </row>
    <row r="77" spans="1:8" ht="10.5">
      <c r="A77" s="161">
        <v>70</v>
      </c>
      <c r="B77" s="162" t="s">
        <v>301</v>
      </c>
      <c r="C77" s="163">
        <v>831000</v>
      </c>
      <c r="D77" s="168"/>
      <c r="E77" s="168"/>
      <c r="F77" s="163">
        <v>831000</v>
      </c>
      <c r="G77" s="163">
        <v>831000</v>
      </c>
      <c r="H77" s="164">
        <v>831000</v>
      </c>
    </row>
    <row r="78" spans="1:8" ht="10.5">
      <c r="A78" s="161">
        <v>71</v>
      </c>
      <c r="B78" s="162" t="s">
        <v>302</v>
      </c>
      <c r="C78" s="163">
        <v>130000</v>
      </c>
      <c r="D78" s="168"/>
      <c r="E78" s="168"/>
      <c r="F78" s="163">
        <v>130000</v>
      </c>
      <c r="G78" s="163">
        <v>130000</v>
      </c>
      <c r="H78" s="164">
        <v>130000</v>
      </c>
    </row>
    <row r="79" spans="1:8" ht="10.5">
      <c r="A79" s="161">
        <v>72</v>
      </c>
      <c r="B79" s="162" t="s">
        <v>303</v>
      </c>
      <c r="C79" s="163">
        <v>375000</v>
      </c>
      <c r="D79" s="168"/>
      <c r="E79" s="168"/>
      <c r="F79" s="163">
        <v>375000</v>
      </c>
      <c r="G79" s="163">
        <v>375000</v>
      </c>
      <c r="H79" s="164">
        <v>375000</v>
      </c>
    </row>
    <row r="80" spans="1:8" ht="10.5">
      <c r="A80" s="161">
        <v>73</v>
      </c>
      <c r="B80" s="162" t="s">
        <v>304</v>
      </c>
      <c r="C80" s="163">
        <v>601000</v>
      </c>
      <c r="D80" s="168"/>
      <c r="E80" s="168"/>
      <c r="F80" s="163">
        <v>601000</v>
      </c>
      <c r="G80" s="163">
        <v>601000</v>
      </c>
      <c r="H80" s="164">
        <v>601000</v>
      </c>
    </row>
    <row r="81" spans="1:8" ht="10.5">
      <c r="A81" s="161">
        <v>74</v>
      </c>
      <c r="B81" s="162" t="s">
        <v>305</v>
      </c>
      <c r="C81" s="163">
        <v>427000</v>
      </c>
      <c r="D81" s="168"/>
      <c r="E81" s="168"/>
      <c r="F81" s="163">
        <v>427000</v>
      </c>
      <c r="G81" s="163">
        <v>427000</v>
      </c>
      <c r="H81" s="164">
        <v>427000</v>
      </c>
    </row>
    <row r="82" spans="1:8" ht="10.5">
      <c r="A82" s="161">
        <v>75</v>
      </c>
      <c r="B82" s="162" t="s">
        <v>306</v>
      </c>
      <c r="C82" s="163">
        <v>1191000</v>
      </c>
      <c r="D82" s="168"/>
      <c r="E82" s="168"/>
      <c r="F82" s="163">
        <v>1191000</v>
      </c>
      <c r="G82" s="163">
        <v>1191000</v>
      </c>
      <c r="H82" s="164">
        <v>1191000</v>
      </c>
    </row>
    <row r="83" spans="1:8" ht="10.5">
      <c r="A83" s="161">
        <v>76</v>
      </c>
      <c r="B83" s="162" t="s">
        <v>307</v>
      </c>
      <c r="C83" s="163">
        <v>976000</v>
      </c>
      <c r="D83" s="168"/>
      <c r="E83" s="168"/>
      <c r="F83" s="163">
        <v>976000</v>
      </c>
      <c r="G83" s="163">
        <v>976000</v>
      </c>
      <c r="H83" s="164">
        <v>976000</v>
      </c>
    </row>
    <row r="84" spans="1:8" ht="10.5">
      <c r="A84" s="161">
        <v>77</v>
      </c>
      <c r="B84" s="162" t="s">
        <v>308</v>
      </c>
      <c r="C84" s="163">
        <v>1135000</v>
      </c>
      <c r="D84" s="168"/>
      <c r="E84" s="168"/>
      <c r="F84" s="163">
        <v>1135000</v>
      </c>
      <c r="G84" s="163">
        <v>1135000</v>
      </c>
      <c r="H84" s="164">
        <v>1135000</v>
      </c>
    </row>
    <row r="85" spans="1:8" ht="10.5">
      <c r="A85" s="161">
        <v>78</v>
      </c>
      <c r="B85" s="162" t="s">
        <v>309</v>
      </c>
      <c r="C85" s="163">
        <v>412000</v>
      </c>
      <c r="D85" s="168"/>
      <c r="E85" s="168"/>
      <c r="F85" s="163">
        <v>412000</v>
      </c>
      <c r="G85" s="163">
        <v>412000</v>
      </c>
      <c r="H85" s="164">
        <v>412000</v>
      </c>
    </row>
    <row r="86" spans="1:8" ht="10.5">
      <c r="A86" s="161">
        <v>79</v>
      </c>
      <c r="B86" s="162" t="s">
        <v>310</v>
      </c>
      <c r="C86" s="163">
        <v>579000</v>
      </c>
      <c r="D86" s="168"/>
      <c r="E86" s="168"/>
      <c r="F86" s="163">
        <v>579000</v>
      </c>
      <c r="G86" s="163">
        <v>579000</v>
      </c>
      <c r="H86" s="164">
        <v>579000</v>
      </c>
    </row>
    <row r="87" spans="1:8" ht="10.5">
      <c r="A87" s="161">
        <v>80</v>
      </c>
      <c r="B87" s="162" t="s">
        <v>311</v>
      </c>
      <c r="C87" s="163">
        <v>868000</v>
      </c>
      <c r="D87" s="168"/>
      <c r="E87" s="168"/>
      <c r="F87" s="163">
        <v>868000</v>
      </c>
      <c r="G87" s="163">
        <v>868000</v>
      </c>
      <c r="H87" s="164">
        <v>868000</v>
      </c>
    </row>
    <row r="88" spans="1:8" ht="10.5">
      <c r="A88" s="161">
        <v>81</v>
      </c>
      <c r="B88" s="162" t="s">
        <v>312</v>
      </c>
      <c r="C88" s="163">
        <v>51000</v>
      </c>
      <c r="D88" s="168"/>
      <c r="E88" s="168"/>
      <c r="F88" s="163">
        <v>51000</v>
      </c>
      <c r="G88" s="163">
        <v>51000</v>
      </c>
      <c r="H88" s="164">
        <v>51000</v>
      </c>
    </row>
    <row r="89" spans="1:8" ht="10.5">
      <c r="A89" s="161">
        <v>82</v>
      </c>
      <c r="B89" s="162" t="s">
        <v>313</v>
      </c>
      <c r="C89" s="163">
        <v>1468000</v>
      </c>
      <c r="D89" s="168"/>
      <c r="E89" s="168"/>
      <c r="F89" s="163">
        <v>1468000</v>
      </c>
      <c r="G89" s="163">
        <v>1468000</v>
      </c>
      <c r="H89" s="164">
        <v>1468000</v>
      </c>
    </row>
    <row r="90" spans="1:8" ht="10.5">
      <c r="A90" s="161">
        <v>83</v>
      </c>
      <c r="B90" s="162" t="s">
        <v>314</v>
      </c>
      <c r="C90" s="163">
        <v>190000</v>
      </c>
      <c r="D90" s="168"/>
      <c r="E90" s="168"/>
      <c r="F90" s="163">
        <v>190000</v>
      </c>
      <c r="G90" s="163">
        <v>190000</v>
      </c>
      <c r="H90" s="164">
        <v>190000</v>
      </c>
    </row>
    <row r="91" spans="1:8" ht="10.5">
      <c r="A91" s="161">
        <v>84</v>
      </c>
      <c r="B91" s="162" t="s">
        <v>315</v>
      </c>
      <c r="C91" s="163">
        <v>959000</v>
      </c>
      <c r="D91" s="168"/>
      <c r="E91" s="168"/>
      <c r="F91" s="163">
        <v>959000</v>
      </c>
      <c r="G91" s="163">
        <v>959000</v>
      </c>
      <c r="H91" s="164">
        <v>959000</v>
      </c>
    </row>
    <row r="92" spans="1:8" ht="10.5">
      <c r="A92" s="161">
        <v>85</v>
      </c>
      <c r="B92" s="162" t="s">
        <v>316</v>
      </c>
      <c r="C92" s="163">
        <v>744000</v>
      </c>
      <c r="D92" s="168"/>
      <c r="E92" s="168"/>
      <c r="F92" s="163">
        <v>744000</v>
      </c>
      <c r="G92" s="163">
        <v>744000</v>
      </c>
      <c r="H92" s="164">
        <v>744000</v>
      </c>
    </row>
    <row r="93" spans="1:8" ht="10.5">
      <c r="A93" s="161">
        <v>86</v>
      </c>
      <c r="B93" s="162" t="s">
        <v>317</v>
      </c>
      <c r="C93" s="163">
        <v>756000</v>
      </c>
      <c r="D93" s="168"/>
      <c r="E93" s="168"/>
      <c r="F93" s="163">
        <v>756000</v>
      </c>
      <c r="G93" s="163">
        <v>756000</v>
      </c>
      <c r="H93" s="164">
        <v>756000</v>
      </c>
    </row>
    <row r="94" spans="1:8" ht="10.5">
      <c r="A94" s="161">
        <v>87</v>
      </c>
      <c r="B94" s="162" t="s">
        <v>318</v>
      </c>
      <c r="C94" s="163">
        <v>635000</v>
      </c>
      <c r="D94" s="168"/>
      <c r="E94" s="168"/>
      <c r="F94" s="163">
        <v>635000</v>
      </c>
      <c r="G94" s="163">
        <v>635000</v>
      </c>
      <c r="H94" s="164">
        <v>635000</v>
      </c>
    </row>
    <row r="95" spans="1:8" ht="10.5">
      <c r="A95" s="161">
        <v>88</v>
      </c>
      <c r="B95" s="162" t="s">
        <v>319</v>
      </c>
      <c r="C95" s="163">
        <v>361000</v>
      </c>
      <c r="D95" s="168"/>
      <c r="E95" s="168"/>
      <c r="F95" s="163">
        <v>361000</v>
      </c>
      <c r="G95" s="163">
        <v>361000</v>
      </c>
      <c r="H95" s="164">
        <v>361000</v>
      </c>
    </row>
    <row r="96" spans="1:8" ht="10.5">
      <c r="A96" s="161">
        <v>89</v>
      </c>
      <c r="B96" s="162" t="s">
        <v>320</v>
      </c>
      <c r="C96" s="163">
        <v>567000</v>
      </c>
      <c r="D96" s="168"/>
      <c r="E96" s="168"/>
      <c r="F96" s="163">
        <v>567000</v>
      </c>
      <c r="G96" s="163">
        <v>567000</v>
      </c>
      <c r="H96" s="164">
        <v>567000</v>
      </c>
    </row>
    <row r="97" spans="1:8" ht="10.5">
      <c r="A97" s="161">
        <v>90</v>
      </c>
      <c r="B97" s="162" t="s">
        <v>321</v>
      </c>
      <c r="C97" s="163">
        <v>741000</v>
      </c>
      <c r="D97" s="168"/>
      <c r="E97" s="168"/>
      <c r="F97" s="163">
        <v>741000</v>
      </c>
      <c r="G97" s="163">
        <v>741000</v>
      </c>
      <c r="H97" s="164">
        <v>741000</v>
      </c>
    </row>
    <row r="98" spans="1:8" ht="10.5">
      <c r="A98" s="161">
        <v>91</v>
      </c>
      <c r="B98" s="162" t="s">
        <v>322</v>
      </c>
      <c r="C98" s="163">
        <v>838000</v>
      </c>
      <c r="D98" s="168"/>
      <c r="E98" s="168"/>
      <c r="F98" s="163">
        <v>838000</v>
      </c>
      <c r="G98" s="163">
        <v>838000</v>
      </c>
      <c r="H98" s="164">
        <v>838000</v>
      </c>
    </row>
    <row r="99" spans="1:8" ht="10.5">
      <c r="A99" s="161">
        <v>92</v>
      </c>
      <c r="B99" s="162" t="s">
        <v>323</v>
      </c>
      <c r="C99" s="163">
        <v>1840000</v>
      </c>
      <c r="D99" s="159"/>
      <c r="E99" s="159"/>
      <c r="F99" s="163">
        <v>1840000</v>
      </c>
      <c r="G99" s="163">
        <v>1840000</v>
      </c>
      <c r="H99" s="164">
        <v>1840000</v>
      </c>
    </row>
    <row r="100" spans="1:8" ht="10.5">
      <c r="A100" s="161">
        <v>93</v>
      </c>
      <c r="B100" s="162">
        <v>0</v>
      </c>
      <c r="C100" s="163">
        <v>0</v>
      </c>
      <c r="D100" s="159"/>
      <c r="E100" s="159"/>
      <c r="F100" s="163">
        <v>0</v>
      </c>
      <c r="G100" s="163">
        <v>0</v>
      </c>
      <c r="H100" s="164">
        <v>0</v>
      </c>
    </row>
    <row r="101" spans="1:8" ht="10.5">
      <c r="A101" s="161">
        <v>94</v>
      </c>
      <c r="B101" s="162" t="s">
        <v>324</v>
      </c>
      <c r="C101" s="169">
        <v>60679000</v>
      </c>
      <c r="D101" s="169">
        <v>0</v>
      </c>
      <c r="E101" s="169">
        <v>0</v>
      </c>
      <c r="F101" s="169">
        <v>60679000</v>
      </c>
      <c r="G101" s="169">
        <v>60679000</v>
      </c>
      <c r="H101" s="170">
        <v>60679000</v>
      </c>
    </row>
    <row r="102" spans="1:8" ht="10.5">
      <c r="A102" s="161">
        <v>95</v>
      </c>
      <c r="B102" s="162">
        <v>0</v>
      </c>
      <c r="C102" s="163"/>
      <c r="D102" s="159"/>
      <c r="E102" s="159"/>
      <c r="F102" s="159"/>
      <c r="G102" s="159"/>
      <c r="H102" s="160"/>
    </row>
    <row r="103" spans="1:8" ht="10.5">
      <c r="A103" s="161">
        <v>96</v>
      </c>
      <c r="B103" s="162" t="s">
        <v>325</v>
      </c>
      <c r="C103" s="163"/>
      <c r="D103" s="159"/>
      <c r="E103" s="159"/>
      <c r="F103" s="159"/>
      <c r="G103" s="159"/>
      <c r="H103" s="160"/>
    </row>
    <row r="104" spans="1:8" ht="10.5">
      <c r="A104" s="161">
        <v>97</v>
      </c>
      <c r="B104" s="162" t="s">
        <v>326</v>
      </c>
      <c r="C104" s="163">
        <v>1004000</v>
      </c>
      <c r="D104" s="159"/>
      <c r="E104" s="159"/>
      <c r="F104" s="163">
        <v>1004000</v>
      </c>
      <c r="G104" s="163">
        <v>1004000</v>
      </c>
      <c r="H104" s="164">
        <v>1004000</v>
      </c>
    </row>
    <row r="105" spans="1:8" ht="10.5">
      <c r="A105" s="161">
        <v>98</v>
      </c>
      <c r="B105" s="162" t="s">
        <v>327</v>
      </c>
      <c r="C105" s="163">
        <v>101000</v>
      </c>
      <c r="D105" s="159"/>
      <c r="E105" s="159"/>
      <c r="F105" s="163">
        <v>101000</v>
      </c>
      <c r="G105" s="163">
        <v>101000</v>
      </c>
      <c r="H105" s="164">
        <v>101000</v>
      </c>
    </row>
    <row r="106" spans="1:8" ht="10.5">
      <c r="A106" s="161">
        <v>99</v>
      </c>
      <c r="B106" s="162" t="s">
        <v>328</v>
      </c>
      <c r="C106" s="163">
        <v>72000</v>
      </c>
      <c r="D106" s="159"/>
      <c r="E106" s="159"/>
      <c r="F106" s="163">
        <v>72000</v>
      </c>
      <c r="G106" s="163">
        <v>72000</v>
      </c>
      <c r="H106" s="164">
        <v>72000</v>
      </c>
    </row>
    <row r="107" spans="1:8" ht="10.5">
      <c r="A107" s="161">
        <v>100</v>
      </c>
      <c r="B107" s="162" t="s">
        <v>329</v>
      </c>
      <c r="C107" s="163">
        <v>149000</v>
      </c>
      <c r="D107" s="159"/>
      <c r="E107" s="159"/>
      <c r="F107" s="163">
        <v>149000</v>
      </c>
      <c r="G107" s="163">
        <v>149000</v>
      </c>
      <c r="H107" s="164">
        <v>149000</v>
      </c>
    </row>
    <row r="108" spans="1:8" ht="10.5">
      <c r="A108" s="161">
        <v>101</v>
      </c>
      <c r="B108" s="162" t="s">
        <v>330</v>
      </c>
      <c r="C108" s="163">
        <v>3000</v>
      </c>
      <c r="D108" s="159"/>
      <c r="E108" s="159"/>
      <c r="F108" s="163">
        <v>3000</v>
      </c>
      <c r="G108" s="163">
        <v>3000</v>
      </c>
      <c r="H108" s="164">
        <v>3000</v>
      </c>
    </row>
    <row r="109" spans="1:8" ht="10.5">
      <c r="A109" s="161">
        <v>102</v>
      </c>
      <c r="B109" s="162" t="s">
        <v>331</v>
      </c>
      <c r="C109" s="163">
        <v>3000</v>
      </c>
      <c r="D109" s="159"/>
      <c r="E109" s="159"/>
      <c r="F109" s="163">
        <v>3000</v>
      </c>
      <c r="G109" s="163">
        <v>3000</v>
      </c>
      <c r="H109" s="164">
        <v>3000</v>
      </c>
    </row>
    <row r="110" spans="1:8" ht="10.5">
      <c r="A110" s="161">
        <v>103</v>
      </c>
      <c r="B110" s="162" t="s">
        <v>332</v>
      </c>
      <c r="C110" s="163">
        <v>197000</v>
      </c>
      <c r="D110" s="159"/>
      <c r="E110" s="159"/>
      <c r="F110" s="163">
        <v>197000</v>
      </c>
      <c r="G110" s="163">
        <v>197000</v>
      </c>
      <c r="H110" s="164">
        <v>197000</v>
      </c>
    </row>
    <row r="111" spans="1:8" ht="10.5">
      <c r="A111" s="161">
        <v>104</v>
      </c>
      <c r="B111" s="162" t="s">
        <v>333</v>
      </c>
      <c r="C111" s="163">
        <v>443000</v>
      </c>
      <c r="D111" s="159"/>
      <c r="E111" s="159"/>
      <c r="F111" s="163">
        <v>443000</v>
      </c>
      <c r="G111" s="163">
        <v>443000</v>
      </c>
      <c r="H111" s="164">
        <v>443000</v>
      </c>
    </row>
    <row r="112" spans="1:8" ht="10.5">
      <c r="A112" s="161">
        <v>105</v>
      </c>
      <c r="B112" s="162" t="s">
        <v>334</v>
      </c>
      <c r="C112" s="163">
        <v>1851000</v>
      </c>
      <c r="D112" s="159"/>
      <c r="E112" s="159"/>
      <c r="F112" s="163">
        <v>1851000</v>
      </c>
      <c r="G112" s="163">
        <v>1851000</v>
      </c>
      <c r="H112" s="164">
        <v>1851000</v>
      </c>
    </row>
    <row r="113" spans="1:8" ht="10.5">
      <c r="A113" s="161">
        <v>106</v>
      </c>
      <c r="B113" s="162" t="s">
        <v>335</v>
      </c>
      <c r="C113" s="163">
        <v>1575</v>
      </c>
      <c r="D113" s="159"/>
      <c r="E113" s="159"/>
      <c r="F113" s="163">
        <v>1575</v>
      </c>
      <c r="G113" s="163">
        <v>1575</v>
      </c>
      <c r="H113" s="164">
        <v>1575</v>
      </c>
    </row>
    <row r="114" spans="1:8" ht="10.5">
      <c r="A114" s="161">
        <v>107</v>
      </c>
      <c r="B114" s="162">
        <v>0</v>
      </c>
      <c r="C114" s="163">
        <v>0</v>
      </c>
      <c r="D114" s="159"/>
      <c r="E114" s="159"/>
      <c r="F114" s="163">
        <v>0</v>
      </c>
      <c r="G114" s="163">
        <v>0</v>
      </c>
      <c r="H114" s="164">
        <v>0</v>
      </c>
    </row>
    <row r="115" spans="1:8" ht="10.5">
      <c r="A115" s="161">
        <v>108</v>
      </c>
      <c r="B115" s="162" t="s">
        <v>336</v>
      </c>
      <c r="C115" s="166">
        <v>3824575</v>
      </c>
      <c r="D115" s="166">
        <v>0</v>
      </c>
      <c r="E115" s="166">
        <v>0</v>
      </c>
      <c r="F115" s="166">
        <v>3824575</v>
      </c>
      <c r="G115" s="166">
        <v>3824575</v>
      </c>
      <c r="H115" s="167">
        <v>3824575</v>
      </c>
    </row>
    <row r="116" spans="1:8" ht="10.5">
      <c r="A116" s="161">
        <v>109</v>
      </c>
      <c r="B116" s="162"/>
      <c r="C116" s="163"/>
      <c r="D116" s="171"/>
      <c r="E116" s="171"/>
      <c r="F116" s="163"/>
      <c r="G116" s="163"/>
      <c r="H116" s="164"/>
    </row>
    <row r="117" spans="1:8" ht="10.5">
      <c r="A117" s="161">
        <v>110</v>
      </c>
      <c r="B117" s="162" t="s">
        <v>337</v>
      </c>
      <c r="C117" s="163"/>
      <c r="D117" s="166"/>
      <c r="E117" s="166"/>
      <c r="F117" s="163"/>
      <c r="G117" s="166"/>
      <c r="H117" s="167"/>
    </row>
    <row r="118" spans="1:8" ht="10.5">
      <c r="A118" s="161">
        <v>111</v>
      </c>
      <c r="B118" s="162" t="s">
        <v>338</v>
      </c>
      <c r="C118" s="163">
        <v>3000</v>
      </c>
      <c r="D118" s="163"/>
      <c r="E118" s="163"/>
      <c r="F118" s="163">
        <v>3000</v>
      </c>
      <c r="G118" s="163">
        <v>3000</v>
      </c>
      <c r="H118" s="164">
        <v>3000</v>
      </c>
    </row>
    <row r="119" spans="1:8" ht="10.5">
      <c r="A119" s="161">
        <v>112</v>
      </c>
      <c r="B119" s="162" t="s">
        <v>339</v>
      </c>
      <c r="C119" s="163">
        <v>276000</v>
      </c>
      <c r="D119" s="163"/>
      <c r="E119" s="163"/>
      <c r="F119" s="163">
        <v>276000</v>
      </c>
      <c r="G119" s="163">
        <v>276000</v>
      </c>
      <c r="H119" s="164">
        <v>276000</v>
      </c>
    </row>
    <row r="120" spans="1:8" ht="10.5">
      <c r="A120" s="161">
        <v>113</v>
      </c>
      <c r="B120" s="162" t="s">
        <v>340</v>
      </c>
      <c r="C120" s="163">
        <v>0</v>
      </c>
      <c r="D120" s="163"/>
      <c r="E120" s="163"/>
      <c r="F120" s="163">
        <v>0</v>
      </c>
      <c r="G120" s="163">
        <v>0</v>
      </c>
      <c r="H120" s="164">
        <v>0</v>
      </c>
    </row>
    <row r="121" spans="1:8" ht="10.5">
      <c r="A121" s="161">
        <v>114</v>
      </c>
      <c r="B121" s="162" t="s">
        <v>341</v>
      </c>
      <c r="C121" s="163">
        <v>1131000</v>
      </c>
      <c r="D121" s="163"/>
      <c r="E121" s="163"/>
      <c r="F121" s="163">
        <v>1131000</v>
      </c>
      <c r="G121" s="163">
        <v>1131000</v>
      </c>
      <c r="H121" s="164">
        <v>1131000</v>
      </c>
    </row>
    <row r="122" spans="1:8" ht="10.5">
      <c r="A122" s="161">
        <v>115</v>
      </c>
      <c r="B122" s="162" t="s">
        <v>342</v>
      </c>
      <c r="C122" s="163">
        <v>1751000</v>
      </c>
      <c r="D122" s="163"/>
      <c r="E122" s="163"/>
      <c r="F122" s="163">
        <v>1751000</v>
      </c>
      <c r="G122" s="163">
        <v>1751000</v>
      </c>
      <c r="H122" s="164">
        <v>1751000</v>
      </c>
    </row>
    <row r="123" spans="1:8" ht="10.5">
      <c r="A123" s="161">
        <v>116</v>
      </c>
      <c r="B123" s="162" t="s">
        <v>343</v>
      </c>
      <c r="C123" s="163">
        <v>290000</v>
      </c>
      <c r="D123" s="163"/>
      <c r="E123" s="163"/>
      <c r="F123" s="163">
        <v>290000</v>
      </c>
      <c r="G123" s="163">
        <v>290000</v>
      </c>
      <c r="H123" s="164">
        <v>290000</v>
      </c>
    </row>
    <row r="124" spans="1:8" ht="10.5">
      <c r="A124" s="161">
        <v>117</v>
      </c>
      <c r="B124" s="162" t="s">
        <v>344</v>
      </c>
      <c r="C124" s="163">
        <v>286000</v>
      </c>
      <c r="D124" s="163"/>
      <c r="E124" s="163"/>
      <c r="F124" s="163">
        <v>286000</v>
      </c>
      <c r="G124" s="163">
        <v>286000</v>
      </c>
      <c r="H124" s="164">
        <v>286000</v>
      </c>
    </row>
    <row r="125" spans="1:8" ht="10.5">
      <c r="A125" s="161">
        <v>118</v>
      </c>
      <c r="B125" s="162" t="s">
        <v>345</v>
      </c>
      <c r="C125" s="163">
        <v>282000</v>
      </c>
      <c r="D125" s="163"/>
      <c r="E125" s="163"/>
      <c r="F125" s="163">
        <v>282000</v>
      </c>
      <c r="G125" s="163">
        <v>282000</v>
      </c>
      <c r="H125" s="164">
        <v>282000</v>
      </c>
    </row>
    <row r="126" spans="1:8" ht="10.5">
      <c r="A126" s="161">
        <v>119</v>
      </c>
      <c r="B126" s="162" t="s">
        <v>346</v>
      </c>
      <c r="C126" s="163">
        <v>0</v>
      </c>
      <c r="D126" s="163"/>
      <c r="E126" s="163"/>
      <c r="F126" s="163">
        <v>0</v>
      </c>
      <c r="G126" s="163">
        <v>0</v>
      </c>
      <c r="H126" s="164">
        <v>0</v>
      </c>
    </row>
    <row r="127" spans="1:8" ht="10.5">
      <c r="A127" s="161">
        <v>120</v>
      </c>
      <c r="B127" s="162" t="s">
        <v>347</v>
      </c>
      <c r="C127" s="163">
        <v>0</v>
      </c>
      <c r="D127" s="163"/>
      <c r="E127" s="163"/>
      <c r="F127" s="163">
        <v>0</v>
      </c>
      <c r="G127" s="163">
        <v>0</v>
      </c>
      <c r="H127" s="164">
        <v>0</v>
      </c>
    </row>
    <row r="128" spans="1:8" ht="10.5">
      <c r="A128" s="161">
        <v>121</v>
      </c>
      <c r="B128" s="162" t="s">
        <v>348</v>
      </c>
      <c r="C128" s="163">
        <v>291000</v>
      </c>
      <c r="D128" s="163"/>
      <c r="E128" s="163"/>
      <c r="F128" s="163">
        <v>291000</v>
      </c>
      <c r="G128" s="163">
        <v>291000</v>
      </c>
      <c r="H128" s="164">
        <v>291000</v>
      </c>
    </row>
    <row r="129" spans="1:8" ht="10.5">
      <c r="A129" s="161">
        <v>122</v>
      </c>
      <c r="B129" s="162" t="s">
        <v>349</v>
      </c>
      <c r="C129" s="163">
        <v>285000</v>
      </c>
      <c r="D129" s="163"/>
      <c r="E129" s="163"/>
      <c r="F129" s="163">
        <v>285000</v>
      </c>
      <c r="G129" s="163">
        <v>285000</v>
      </c>
      <c r="H129" s="164">
        <v>285000</v>
      </c>
    </row>
    <row r="130" spans="1:8" ht="10.5">
      <c r="A130" s="161">
        <v>123</v>
      </c>
      <c r="B130" s="162" t="s">
        <v>350</v>
      </c>
      <c r="C130" s="163">
        <v>297000</v>
      </c>
      <c r="D130" s="163"/>
      <c r="E130" s="163"/>
      <c r="F130" s="163">
        <v>297000</v>
      </c>
      <c r="G130" s="163">
        <v>297000</v>
      </c>
      <c r="H130" s="164">
        <v>297000</v>
      </c>
    </row>
    <row r="131" spans="1:8" ht="10.5">
      <c r="A131" s="161">
        <v>124</v>
      </c>
      <c r="B131" s="162" t="s">
        <v>351</v>
      </c>
      <c r="C131" s="163">
        <v>292000</v>
      </c>
      <c r="D131" s="163"/>
      <c r="E131" s="163"/>
      <c r="F131" s="163">
        <v>292000</v>
      </c>
      <c r="G131" s="163">
        <v>292000</v>
      </c>
      <c r="H131" s="164">
        <v>292000</v>
      </c>
    </row>
    <row r="132" spans="1:8" ht="10.5">
      <c r="A132" s="161">
        <v>125</v>
      </c>
      <c r="B132" s="162" t="s">
        <v>352</v>
      </c>
      <c r="C132" s="163">
        <v>0</v>
      </c>
      <c r="D132" s="163"/>
      <c r="E132" s="163"/>
      <c r="F132" s="163">
        <v>0</v>
      </c>
      <c r="G132" s="163">
        <v>0</v>
      </c>
      <c r="H132" s="164">
        <v>0</v>
      </c>
    </row>
    <row r="133" spans="1:8" ht="10.5">
      <c r="A133" s="161">
        <v>126</v>
      </c>
      <c r="B133" s="162" t="s">
        <v>353</v>
      </c>
      <c r="C133" s="163">
        <v>26000</v>
      </c>
      <c r="D133" s="163"/>
      <c r="E133" s="163"/>
      <c r="F133" s="163">
        <v>26000</v>
      </c>
      <c r="G133" s="163">
        <v>26000</v>
      </c>
      <c r="H133" s="164">
        <v>26000</v>
      </c>
    </row>
    <row r="134" spans="1:8" ht="10.5">
      <c r="A134" s="161">
        <v>127</v>
      </c>
      <c r="B134" s="162" t="s">
        <v>354</v>
      </c>
      <c r="C134" s="163">
        <v>413000</v>
      </c>
      <c r="D134" s="163"/>
      <c r="E134" s="163"/>
      <c r="F134" s="163">
        <v>413000</v>
      </c>
      <c r="G134" s="163">
        <v>413000</v>
      </c>
      <c r="H134" s="164">
        <v>413000</v>
      </c>
    </row>
    <row r="135" spans="1:8" ht="10.5">
      <c r="A135" s="161">
        <v>128</v>
      </c>
      <c r="B135" s="162" t="s">
        <v>355</v>
      </c>
      <c r="C135" s="163">
        <v>727000</v>
      </c>
      <c r="D135" s="163"/>
      <c r="E135" s="163"/>
      <c r="F135" s="163">
        <v>727000</v>
      </c>
      <c r="G135" s="163">
        <v>727000</v>
      </c>
      <c r="H135" s="164">
        <v>727000</v>
      </c>
    </row>
    <row r="136" spans="1:8" ht="10.5">
      <c r="A136" s="161">
        <v>129</v>
      </c>
      <c r="B136" s="162" t="s">
        <v>356</v>
      </c>
      <c r="C136" s="163">
        <v>1128000</v>
      </c>
      <c r="D136" s="163"/>
      <c r="E136" s="163"/>
      <c r="F136" s="163">
        <v>1128000</v>
      </c>
      <c r="G136" s="163">
        <v>1128000</v>
      </c>
      <c r="H136" s="164">
        <v>1128000</v>
      </c>
    </row>
    <row r="137" spans="1:8" ht="10.5">
      <c r="A137" s="161">
        <v>130</v>
      </c>
      <c r="B137" s="162" t="s">
        <v>357</v>
      </c>
      <c r="C137" s="163">
        <v>214000</v>
      </c>
      <c r="D137" s="163"/>
      <c r="E137" s="163"/>
      <c r="F137" s="163">
        <v>214000</v>
      </c>
      <c r="G137" s="163">
        <v>214000</v>
      </c>
      <c r="H137" s="164">
        <v>214000</v>
      </c>
    </row>
    <row r="138" spans="1:8" ht="10.5">
      <c r="A138" s="161">
        <v>131</v>
      </c>
      <c r="B138" s="162" t="s">
        <v>358</v>
      </c>
      <c r="C138" s="163">
        <v>657000</v>
      </c>
      <c r="D138" s="163"/>
      <c r="E138" s="163"/>
      <c r="F138" s="163">
        <v>657000</v>
      </c>
      <c r="G138" s="163">
        <v>657000</v>
      </c>
      <c r="H138" s="164">
        <v>657000</v>
      </c>
    </row>
    <row r="139" spans="1:8" ht="10.5">
      <c r="A139" s="161">
        <v>132</v>
      </c>
      <c r="B139" s="162" t="s">
        <v>359</v>
      </c>
      <c r="C139" s="163">
        <v>522000</v>
      </c>
      <c r="D139" s="163"/>
      <c r="E139" s="163"/>
      <c r="F139" s="163">
        <v>522000</v>
      </c>
      <c r="G139" s="163">
        <v>522000</v>
      </c>
      <c r="H139" s="164">
        <v>522000</v>
      </c>
    </row>
    <row r="140" spans="1:8" ht="10.5">
      <c r="A140" s="161">
        <v>133</v>
      </c>
      <c r="B140" s="162" t="s">
        <v>360</v>
      </c>
      <c r="C140" s="163">
        <v>2354000</v>
      </c>
      <c r="D140" s="163"/>
      <c r="E140" s="163"/>
      <c r="F140" s="163">
        <v>2354000</v>
      </c>
      <c r="G140" s="163">
        <v>2354000</v>
      </c>
      <c r="H140" s="164">
        <v>2354000</v>
      </c>
    </row>
    <row r="141" spans="1:8" ht="10.5">
      <c r="A141" s="161">
        <v>134</v>
      </c>
      <c r="B141" s="162" t="s">
        <v>361</v>
      </c>
      <c r="C141" s="163">
        <v>512000</v>
      </c>
      <c r="D141" s="163"/>
      <c r="E141" s="163"/>
      <c r="F141" s="163">
        <v>512000</v>
      </c>
      <c r="G141" s="163">
        <v>512000</v>
      </c>
      <c r="H141" s="164">
        <v>512000</v>
      </c>
    </row>
    <row r="142" spans="1:8" ht="10.5">
      <c r="A142" s="161">
        <v>135</v>
      </c>
      <c r="B142" s="162" t="s">
        <v>362</v>
      </c>
      <c r="C142" s="163">
        <v>2236000</v>
      </c>
      <c r="D142" s="163"/>
      <c r="E142" s="163"/>
      <c r="F142" s="163">
        <v>2236000</v>
      </c>
      <c r="G142" s="163">
        <v>2236000</v>
      </c>
      <c r="H142" s="164">
        <v>2236000</v>
      </c>
    </row>
    <row r="143" spans="1:8" ht="10.5">
      <c r="A143" s="161">
        <v>136</v>
      </c>
      <c r="B143" s="162" t="s">
        <v>363</v>
      </c>
      <c r="C143" s="163">
        <v>3323000</v>
      </c>
      <c r="D143" s="163"/>
      <c r="E143" s="163"/>
      <c r="F143" s="163">
        <v>3323000</v>
      </c>
      <c r="G143" s="163">
        <v>3323000</v>
      </c>
      <c r="H143" s="164">
        <v>3323000</v>
      </c>
    </row>
    <row r="144" spans="1:8" ht="10.5">
      <c r="A144" s="161">
        <v>137</v>
      </c>
      <c r="B144" s="162" t="s">
        <v>364</v>
      </c>
      <c r="C144" s="163">
        <v>0</v>
      </c>
      <c r="D144" s="163"/>
      <c r="E144" s="163"/>
      <c r="F144" s="163">
        <v>0</v>
      </c>
      <c r="G144" s="163">
        <v>0</v>
      </c>
      <c r="H144" s="164">
        <v>0</v>
      </c>
    </row>
    <row r="145" spans="1:8" ht="10.5">
      <c r="A145" s="161">
        <v>138</v>
      </c>
      <c r="B145" s="162" t="s">
        <v>365</v>
      </c>
      <c r="C145" s="163">
        <v>53000</v>
      </c>
      <c r="D145" s="163"/>
      <c r="E145" s="163"/>
      <c r="F145" s="163">
        <v>53000</v>
      </c>
      <c r="G145" s="163">
        <v>53000</v>
      </c>
      <c r="H145" s="164">
        <v>53000</v>
      </c>
    </row>
    <row r="146" spans="1:8" ht="10.5">
      <c r="A146" s="161">
        <v>139</v>
      </c>
      <c r="B146" s="162">
        <v>0</v>
      </c>
      <c r="C146" s="163">
        <v>0</v>
      </c>
      <c r="D146" s="163"/>
      <c r="E146" s="163"/>
      <c r="F146" s="163">
        <v>0</v>
      </c>
      <c r="G146" s="163">
        <v>0</v>
      </c>
      <c r="H146" s="164">
        <v>0</v>
      </c>
    </row>
    <row r="147" spans="1:8" ht="10.5">
      <c r="A147" s="161">
        <v>140</v>
      </c>
      <c r="B147" s="162" t="s">
        <v>366</v>
      </c>
      <c r="C147" s="166">
        <v>17349000</v>
      </c>
      <c r="D147" s="166">
        <v>0</v>
      </c>
      <c r="E147" s="166">
        <v>0</v>
      </c>
      <c r="F147" s="166">
        <v>17349000</v>
      </c>
      <c r="G147" s="166">
        <v>17349000</v>
      </c>
      <c r="H147" s="167">
        <v>17349000</v>
      </c>
    </row>
    <row r="148" spans="1:8" ht="10.5">
      <c r="A148" s="161">
        <v>141</v>
      </c>
      <c r="B148" s="162"/>
      <c r="C148" s="163"/>
      <c r="D148" s="166"/>
      <c r="E148" s="166"/>
      <c r="F148" s="166"/>
      <c r="G148" s="166"/>
      <c r="H148" s="167"/>
    </row>
    <row r="149" spans="1:8" ht="10.5">
      <c r="A149" s="161">
        <v>142</v>
      </c>
      <c r="B149" s="162" t="s">
        <v>367</v>
      </c>
      <c r="C149" s="171">
        <v>81852575</v>
      </c>
      <c r="D149" s="171">
        <v>0</v>
      </c>
      <c r="E149" s="171">
        <v>0</v>
      </c>
      <c r="F149" s="171">
        <v>81852575</v>
      </c>
      <c r="G149" s="171">
        <v>81852575</v>
      </c>
      <c r="H149" s="172">
        <v>81852575</v>
      </c>
    </row>
    <row r="150" spans="1:8" ht="10.5">
      <c r="A150" s="161">
        <v>143</v>
      </c>
      <c r="B150" s="162"/>
      <c r="C150" s="171"/>
      <c r="D150" s="171"/>
      <c r="E150" s="171"/>
      <c r="F150" s="171"/>
      <c r="G150" s="171"/>
      <c r="H150" s="172"/>
    </row>
    <row r="151" spans="1:8" ht="10.5">
      <c r="A151" s="161">
        <v>144</v>
      </c>
      <c r="B151" s="162" t="s">
        <v>368</v>
      </c>
      <c r="C151" s="163"/>
      <c r="D151" s="166"/>
      <c r="E151" s="166"/>
      <c r="F151" s="166"/>
      <c r="G151" s="166"/>
      <c r="H151" s="167"/>
    </row>
    <row r="152" spans="1:8" ht="10.5">
      <c r="A152" s="161">
        <v>145</v>
      </c>
      <c r="B152" s="162" t="s">
        <v>369</v>
      </c>
      <c r="C152" s="163"/>
      <c r="D152" s="166"/>
      <c r="E152" s="166"/>
      <c r="F152" s="163"/>
      <c r="G152" s="163"/>
      <c r="H152" s="164"/>
    </row>
    <row r="153" spans="1:8" ht="10.5">
      <c r="A153" s="161">
        <v>146</v>
      </c>
      <c r="B153" s="162" t="s">
        <v>370</v>
      </c>
      <c r="C153" s="163">
        <v>1900000</v>
      </c>
      <c r="D153" s="163"/>
      <c r="E153" s="163"/>
      <c r="F153" s="163">
        <v>1900000</v>
      </c>
      <c r="G153" s="163">
        <v>1306093</v>
      </c>
      <c r="H153" s="164">
        <v>1268093</v>
      </c>
    </row>
    <row r="154" spans="1:8" ht="10.5">
      <c r="A154" s="161">
        <v>147</v>
      </c>
      <c r="B154" s="162">
        <v>0</v>
      </c>
      <c r="C154" s="163">
        <v>0</v>
      </c>
      <c r="D154" s="163"/>
      <c r="E154" s="163"/>
      <c r="F154" s="163">
        <v>0</v>
      </c>
      <c r="G154" s="163">
        <v>0</v>
      </c>
      <c r="H154" s="164">
        <v>0</v>
      </c>
    </row>
    <row r="155" spans="1:8" ht="10.5">
      <c r="A155" s="161">
        <v>148</v>
      </c>
      <c r="B155" s="162" t="s">
        <v>371</v>
      </c>
      <c r="C155" s="166">
        <v>1900000</v>
      </c>
      <c r="D155" s="166">
        <v>0</v>
      </c>
      <c r="E155" s="166">
        <v>0</v>
      </c>
      <c r="F155" s="166">
        <v>1900000</v>
      </c>
      <c r="G155" s="166">
        <v>1306096</v>
      </c>
      <c r="H155" s="167">
        <v>1268093</v>
      </c>
    </row>
    <row r="156" spans="1:8" ht="10.5">
      <c r="A156" s="161">
        <v>149</v>
      </c>
      <c r="B156" s="162"/>
      <c r="C156" s="166"/>
      <c r="D156" s="166"/>
      <c r="E156" s="166"/>
      <c r="F156" s="166"/>
      <c r="G156" s="166"/>
      <c r="H156" s="167"/>
    </row>
    <row r="157" spans="1:8" ht="10.5">
      <c r="A157" s="161">
        <v>150</v>
      </c>
      <c r="B157" s="162" t="s">
        <v>372</v>
      </c>
      <c r="C157" s="163"/>
      <c r="D157" s="163"/>
      <c r="E157" s="163"/>
      <c r="F157" s="163"/>
      <c r="G157" s="163"/>
      <c r="H157" s="164"/>
    </row>
    <row r="158" spans="1:8" ht="10.5">
      <c r="A158" s="161">
        <v>151</v>
      </c>
      <c r="B158" s="162" t="s">
        <v>373</v>
      </c>
      <c r="C158" s="163">
        <v>127760000</v>
      </c>
      <c r="D158" s="163"/>
      <c r="E158" s="163">
        <v>127760000</v>
      </c>
      <c r="F158" s="163">
        <v>0</v>
      </c>
      <c r="G158" s="163">
        <v>102857834</v>
      </c>
      <c r="H158" s="164">
        <v>0</v>
      </c>
    </row>
    <row r="159" spans="1:8" ht="10.5">
      <c r="A159" s="161">
        <v>152</v>
      </c>
      <c r="B159" s="162" t="s">
        <v>193</v>
      </c>
      <c r="C159" s="163">
        <v>22103000</v>
      </c>
      <c r="D159" s="163"/>
      <c r="E159" s="163"/>
      <c r="F159" s="163">
        <v>22103000</v>
      </c>
      <c r="G159" s="163">
        <v>17919987</v>
      </c>
      <c r="H159" s="164">
        <v>17477928</v>
      </c>
    </row>
    <row r="160" spans="1:8" ht="10.5">
      <c r="A160" s="161">
        <v>153</v>
      </c>
      <c r="B160" s="162" t="s">
        <v>374</v>
      </c>
      <c r="C160" s="163">
        <v>58045000</v>
      </c>
      <c r="D160" s="163"/>
      <c r="E160" s="163"/>
      <c r="F160" s="163">
        <v>58045000</v>
      </c>
      <c r="G160" s="163">
        <v>47634076</v>
      </c>
      <c r="H160" s="164">
        <v>46473177</v>
      </c>
    </row>
    <row r="161" spans="1:8" ht="10.5">
      <c r="A161" s="161">
        <v>154</v>
      </c>
      <c r="B161" s="162" t="s">
        <v>375</v>
      </c>
      <c r="C161" s="163">
        <v>0</v>
      </c>
      <c r="D161" s="163"/>
      <c r="E161" s="163"/>
      <c r="F161" s="163">
        <v>0</v>
      </c>
      <c r="G161" s="163">
        <v>0</v>
      </c>
      <c r="H161" s="164">
        <v>0</v>
      </c>
    </row>
    <row r="162" spans="1:8" ht="10.5">
      <c r="A162" s="161">
        <v>155</v>
      </c>
      <c r="B162" s="162" t="s">
        <v>376</v>
      </c>
      <c r="C162" s="163">
        <v>0</v>
      </c>
      <c r="D162" s="163"/>
      <c r="E162" s="163"/>
      <c r="F162" s="163">
        <v>0</v>
      </c>
      <c r="G162" s="163">
        <v>0</v>
      </c>
      <c r="H162" s="164">
        <v>0</v>
      </c>
    </row>
    <row r="163" spans="1:8" ht="10.5">
      <c r="A163" s="161">
        <v>156</v>
      </c>
      <c r="B163" s="162" t="s">
        <v>377</v>
      </c>
      <c r="C163" s="163">
        <v>31185000</v>
      </c>
      <c r="D163" s="163"/>
      <c r="E163" s="163"/>
      <c r="F163" s="163">
        <v>31185000</v>
      </c>
      <c r="G163" s="163">
        <v>23529493</v>
      </c>
      <c r="H163" s="164">
        <v>22905792</v>
      </c>
    </row>
    <row r="164" spans="1:8" ht="10.5">
      <c r="A164" s="161">
        <v>157</v>
      </c>
      <c r="B164" s="162" t="s">
        <v>378</v>
      </c>
      <c r="C164" s="163">
        <v>9622000</v>
      </c>
      <c r="D164" s="163"/>
      <c r="E164" s="163"/>
      <c r="F164" s="163">
        <v>9622000</v>
      </c>
      <c r="G164" s="163">
        <v>8046720</v>
      </c>
      <c r="H164" s="164">
        <v>7854281</v>
      </c>
    </row>
    <row r="165" spans="1:8" ht="10.5">
      <c r="A165" s="161">
        <v>158</v>
      </c>
      <c r="B165" s="162" t="s">
        <v>379</v>
      </c>
      <c r="C165" s="163">
        <v>15405000</v>
      </c>
      <c r="D165" s="163"/>
      <c r="E165" s="163"/>
      <c r="F165" s="163">
        <v>15405000</v>
      </c>
      <c r="G165" s="163">
        <v>11430500</v>
      </c>
      <c r="H165" s="164">
        <v>11122400</v>
      </c>
    </row>
    <row r="166" spans="1:8" ht="10.5">
      <c r="A166" s="161">
        <v>159</v>
      </c>
      <c r="B166" s="162" t="s">
        <v>380</v>
      </c>
      <c r="C166" s="163">
        <v>4153405</v>
      </c>
      <c r="D166" s="163"/>
      <c r="E166" s="163"/>
      <c r="F166" s="163">
        <v>4153405</v>
      </c>
      <c r="G166" s="163">
        <v>3337347</v>
      </c>
      <c r="H166" s="164">
        <v>3254278</v>
      </c>
    </row>
    <row r="167" spans="1:8" ht="10.5">
      <c r="A167" s="161">
        <v>160</v>
      </c>
      <c r="B167" s="162">
        <v>0</v>
      </c>
      <c r="C167" s="163">
        <v>0</v>
      </c>
      <c r="D167" s="166"/>
      <c r="E167" s="166"/>
      <c r="F167" s="163">
        <v>0</v>
      </c>
      <c r="G167" s="163">
        <v>0</v>
      </c>
      <c r="H167" s="164">
        <v>0</v>
      </c>
    </row>
    <row r="168" spans="1:8" ht="10.5">
      <c r="A168" s="161">
        <v>161</v>
      </c>
      <c r="B168" s="162" t="s">
        <v>381</v>
      </c>
      <c r="C168" s="166">
        <v>268273405</v>
      </c>
      <c r="D168" s="166">
        <v>0</v>
      </c>
      <c r="E168" s="166">
        <v>127760000</v>
      </c>
      <c r="F168" s="166">
        <v>140513405</v>
      </c>
      <c r="G168" s="166">
        <v>230852361</v>
      </c>
      <c r="H168" s="167">
        <v>109087856</v>
      </c>
    </row>
    <row r="169" spans="1:8" ht="10.5">
      <c r="A169" s="161">
        <v>162</v>
      </c>
      <c r="B169" s="162"/>
      <c r="C169" s="163"/>
      <c r="D169" s="166"/>
      <c r="E169" s="166"/>
      <c r="F169" s="163"/>
      <c r="G169" s="163"/>
      <c r="H169" s="164"/>
    </row>
    <row r="170" spans="1:8" ht="10.5">
      <c r="A170" s="161">
        <v>163</v>
      </c>
      <c r="B170" s="173" t="s">
        <v>382</v>
      </c>
      <c r="C170" s="171">
        <v>269413405</v>
      </c>
      <c r="D170" s="171">
        <v>0</v>
      </c>
      <c r="E170" s="171">
        <v>127760000</v>
      </c>
      <c r="F170" s="171">
        <v>142413405</v>
      </c>
      <c r="G170" s="171">
        <v>323158454</v>
      </c>
      <c r="H170" s="172">
        <v>110355949</v>
      </c>
    </row>
    <row r="171" spans="1:8" ht="10.5">
      <c r="A171" s="161">
        <v>164</v>
      </c>
      <c r="B171" s="162"/>
      <c r="C171" s="171"/>
      <c r="D171" s="171"/>
      <c r="E171" s="171"/>
      <c r="F171" s="171"/>
      <c r="G171" s="171"/>
      <c r="H171" s="172"/>
    </row>
    <row r="172" spans="1:8" ht="10.5">
      <c r="A172" s="161">
        <v>165</v>
      </c>
      <c r="B172" s="162" t="s">
        <v>383</v>
      </c>
      <c r="C172" s="163">
        <v>0</v>
      </c>
      <c r="D172" s="166"/>
      <c r="E172" s="166"/>
      <c r="F172" s="166"/>
      <c r="G172" s="166"/>
      <c r="H172" s="167"/>
    </row>
    <row r="173" spans="1:8" ht="10.5">
      <c r="A173" s="161">
        <v>166</v>
      </c>
      <c r="B173" s="162" t="s">
        <v>384</v>
      </c>
      <c r="C173" s="163">
        <v>20968000</v>
      </c>
      <c r="D173" s="174"/>
      <c r="E173" s="175"/>
      <c r="F173" s="163">
        <v>20968000</v>
      </c>
      <c r="G173" s="163">
        <v>0</v>
      </c>
      <c r="H173" s="164">
        <v>0</v>
      </c>
    </row>
    <row r="174" spans="1:8" ht="10.5">
      <c r="A174" s="161">
        <v>167</v>
      </c>
      <c r="B174" s="162">
        <v>0</v>
      </c>
      <c r="C174" s="163">
        <v>0</v>
      </c>
      <c r="D174" s="163"/>
      <c r="E174" s="163"/>
      <c r="F174" s="163">
        <v>0</v>
      </c>
      <c r="G174" s="163">
        <v>0</v>
      </c>
      <c r="H174" s="164">
        <v>0</v>
      </c>
    </row>
    <row r="175" spans="1:8" ht="10.5">
      <c r="A175" s="161">
        <v>168</v>
      </c>
      <c r="B175" s="162" t="s">
        <v>385</v>
      </c>
      <c r="C175" s="163">
        <v>20968000</v>
      </c>
      <c r="D175" s="163">
        <v>0</v>
      </c>
      <c r="E175" s="163">
        <v>0</v>
      </c>
      <c r="F175" s="163">
        <v>20968000</v>
      </c>
      <c r="G175" s="163">
        <v>0</v>
      </c>
      <c r="H175" s="164">
        <v>0</v>
      </c>
    </row>
    <row r="176" spans="1:8" ht="10.5">
      <c r="A176" s="161">
        <v>169</v>
      </c>
      <c r="B176" s="162"/>
      <c r="C176" s="163"/>
      <c r="D176" s="163"/>
      <c r="E176" s="163"/>
      <c r="F176" s="163"/>
      <c r="G176" s="163"/>
      <c r="H176" s="164"/>
    </row>
    <row r="177" spans="1:8" ht="10.5">
      <c r="A177" s="161">
        <v>170</v>
      </c>
      <c r="B177" s="162" t="s">
        <v>386</v>
      </c>
      <c r="C177" s="163"/>
      <c r="D177" s="166"/>
      <c r="E177" s="166"/>
      <c r="F177" s="166"/>
      <c r="G177" s="166"/>
      <c r="H177" s="167"/>
    </row>
    <row r="178" spans="1:8" ht="10.5">
      <c r="A178" s="161">
        <v>171</v>
      </c>
      <c r="B178" s="162" t="s">
        <v>387</v>
      </c>
      <c r="C178" s="163"/>
      <c r="D178" s="166"/>
      <c r="E178" s="166"/>
      <c r="F178" s="166"/>
      <c r="G178" s="166"/>
      <c r="H178" s="167"/>
    </row>
    <row r="179" spans="1:8" ht="10.5">
      <c r="A179" s="161">
        <v>172</v>
      </c>
      <c r="B179" s="162" t="s">
        <v>388</v>
      </c>
      <c r="C179" s="163">
        <v>11625000</v>
      </c>
      <c r="D179" s="163"/>
      <c r="E179" s="163"/>
      <c r="F179" s="163">
        <v>11625000</v>
      </c>
      <c r="G179" s="163">
        <v>7674540</v>
      </c>
      <c r="H179" s="164">
        <v>7325790</v>
      </c>
    </row>
    <row r="180" spans="1:8" ht="10.5">
      <c r="A180" s="161">
        <v>173</v>
      </c>
      <c r="B180" s="162" t="s">
        <v>389</v>
      </c>
      <c r="C180" s="163">
        <v>3433250</v>
      </c>
      <c r="D180" s="163"/>
      <c r="E180" s="163"/>
      <c r="F180" s="163">
        <v>3433250</v>
      </c>
      <c r="G180" s="163">
        <v>3304291</v>
      </c>
      <c r="H180" s="164">
        <v>3201293</v>
      </c>
    </row>
    <row r="181" spans="1:8" ht="10.5">
      <c r="A181" s="161">
        <v>174</v>
      </c>
      <c r="B181" s="162" t="s">
        <v>390</v>
      </c>
      <c r="C181" s="163">
        <v>3633000</v>
      </c>
      <c r="D181" s="163"/>
      <c r="E181" s="163"/>
      <c r="F181" s="163">
        <v>3633000</v>
      </c>
      <c r="G181" s="163">
        <v>2543100</v>
      </c>
      <c r="H181" s="164">
        <v>2434111</v>
      </c>
    </row>
    <row r="182" spans="1:8" ht="10.5">
      <c r="A182" s="161">
        <v>175</v>
      </c>
      <c r="B182" s="162" t="s">
        <v>391</v>
      </c>
      <c r="C182" s="163">
        <v>3322000</v>
      </c>
      <c r="D182" s="163"/>
      <c r="E182" s="163"/>
      <c r="F182" s="163">
        <v>3322000</v>
      </c>
      <c r="G182" s="163">
        <v>2325400</v>
      </c>
      <c r="H182" s="164">
        <v>2225739</v>
      </c>
    </row>
    <row r="183" spans="1:8" ht="10.5">
      <c r="A183" s="161">
        <v>176</v>
      </c>
      <c r="B183" s="162" t="s">
        <v>392</v>
      </c>
      <c r="C183" s="163">
        <v>3914000</v>
      </c>
      <c r="D183" s="163"/>
      <c r="E183" s="163"/>
      <c r="F183" s="163">
        <v>3914000</v>
      </c>
      <c r="G183" s="163">
        <v>2258660</v>
      </c>
      <c r="H183" s="164">
        <v>2141240</v>
      </c>
    </row>
    <row r="184" spans="1:8" ht="10.5">
      <c r="A184" s="161">
        <v>177</v>
      </c>
      <c r="B184" s="162" t="s">
        <v>393</v>
      </c>
      <c r="C184" s="163">
        <v>2386000</v>
      </c>
      <c r="D184" s="163"/>
      <c r="E184" s="163"/>
      <c r="F184" s="163">
        <v>2386000</v>
      </c>
      <c r="G184" s="163">
        <v>1670200</v>
      </c>
      <c r="H184" s="164">
        <v>1598620</v>
      </c>
    </row>
    <row r="185" spans="1:8" ht="10.5">
      <c r="A185" s="161">
        <v>178</v>
      </c>
      <c r="B185" s="162" t="s">
        <v>394</v>
      </c>
      <c r="C185" s="163">
        <v>330000</v>
      </c>
      <c r="D185" s="163"/>
      <c r="E185" s="163"/>
      <c r="F185" s="163">
        <v>330000</v>
      </c>
      <c r="G185" s="163">
        <v>231000</v>
      </c>
      <c r="H185" s="164">
        <v>221101</v>
      </c>
    </row>
    <row r="186" spans="1:8" ht="10.5">
      <c r="A186" s="161">
        <v>179</v>
      </c>
      <c r="B186" s="162" t="s">
        <v>395</v>
      </c>
      <c r="C186" s="163">
        <v>781000</v>
      </c>
      <c r="D186" s="163"/>
      <c r="E186" s="163"/>
      <c r="F186" s="163">
        <v>781000</v>
      </c>
      <c r="G186" s="163">
        <v>546700</v>
      </c>
      <c r="H186" s="164">
        <v>523270</v>
      </c>
    </row>
    <row r="187" spans="1:8" ht="10.5">
      <c r="A187" s="161">
        <v>180</v>
      </c>
      <c r="B187" s="162" t="s">
        <v>394</v>
      </c>
      <c r="C187" s="163">
        <v>151000</v>
      </c>
      <c r="D187" s="163"/>
      <c r="E187" s="163"/>
      <c r="F187" s="163">
        <v>151000</v>
      </c>
      <c r="G187" s="163">
        <v>105700</v>
      </c>
      <c r="H187" s="164">
        <v>101170</v>
      </c>
    </row>
    <row r="188" spans="1:8" ht="10.5">
      <c r="A188" s="161">
        <v>181</v>
      </c>
      <c r="B188" s="162" t="s">
        <v>396</v>
      </c>
      <c r="C188" s="163">
        <v>920000</v>
      </c>
      <c r="D188" s="163"/>
      <c r="E188" s="163"/>
      <c r="F188" s="163">
        <v>920000</v>
      </c>
      <c r="G188" s="163">
        <v>644000</v>
      </c>
      <c r="H188" s="164">
        <v>616400</v>
      </c>
    </row>
    <row r="189" spans="1:8" ht="10.5">
      <c r="A189" s="161">
        <v>182</v>
      </c>
      <c r="B189" s="162" t="s">
        <v>397</v>
      </c>
      <c r="C189" s="163">
        <v>9000</v>
      </c>
      <c r="D189" s="163"/>
      <c r="E189" s="163"/>
      <c r="F189" s="163">
        <v>9000</v>
      </c>
      <c r="G189" s="163">
        <v>6298</v>
      </c>
      <c r="H189" s="164">
        <v>6028</v>
      </c>
    </row>
    <row r="190" spans="1:8" ht="10.5">
      <c r="A190" s="161">
        <v>183</v>
      </c>
      <c r="B190" s="162" t="s">
        <v>398</v>
      </c>
      <c r="C190" s="163">
        <v>169000</v>
      </c>
      <c r="D190" s="163"/>
      <c r="E190" s="163"/>
      <c r="F190" s="163">
        <v>169000</v>
      </c>
      <c r="G190" s="163">
        <v>118298</v>
      </c>
      <c r="H190" s="164">
        <v>113228</v>
      </c>
    </row>
    <row r="191" spans="1:8" ht="10.5">
      <c r="A191" s="161">
        <v>184</v>
      </c>
      <c r="B191" s="162" t="s">
        <v>399</v>
      </c>
      <c r="C191" s="163">
        <v>128000</v>
      </c>
      <c r="D191" s="163"/>
      <c r="E191" s="163"/>
      <c r="F191" s="163">
        <v>128000</v>
      </c>
      <c r="G191" s="163">
        <v>89600</v>
      </c>
      <c r="H191" s="164">
        <v>85760</v>
      </c>
    </row>
    <row r="192" spans="1:8" ht="10.5">
      <c r="A192" s="161">
        <v>185</v>
      </c>
      <c r="B192" s="162" t="s">
        <v>400</v>
      </c>
      <c r="C192" s="163">
        <v>816000</v>
      </c>
      <c r="D192" s="163"/>
      <c r="E192" s="163"/>
      <c r="F192" s="163">
        <v>816000</v>
      </c>
      <c r="G192" s="163">
        <v>571200</v>
      </c>
      <c r="H192" s="164">
        <v>546721</v>
      </c>
    </row>
    <row r="193" spans="1:8" ht="10.5">
      <c r="A193" s="161">
        <v>186</v>
      </c>
      <c r="B193" s="162" t="s">
        <v>401</v>
      </c>
      <c r="C193" s="163">
        <v>150000</v>
      </c>
      <c r="D193" s="163"/>
      <c r="E193" s="163"/>
      <c r="F193" s="163">
        <v>150000</v>
      </c>
      <c r="G193" s="163">
        <v>105000</v>
      </c>
      <c r="H193" s="164">
        <v>100500</v>
      </c>
    </row>
    <row r="194" spans="1:8" ht="10.5">
      <c r="A194" s="161">
        <v>187</v>
      </c>
      <c r="B194" s="162" t="s">
        <v>399</v>
      </c>
      <c r="C194" s="163">
        <v>72000</v>
      </c>
      <c r="D194" s="163"/>
      <c r="E194" s="163"/>
      <c r="F194" s="163">
        <v>72000</v>
      </c>
      <c r="G194" s="163">
        <v>50400</v>
      </c>
      <c r="H194" s="164">
        <v>48240</v>
      </c>
    </row>
    <row r="195" spans="1:8" ht="10.5">
      <c r="A195" s="161">
        <v>188</v>
      </c>
      <c r="B195" s="162" t="s">
        <v>400</v>
      </c>
      <c r="C195" s="163">
        <v>545000</v>
      </c>
      <c r="D195" s="163"/>
      <c r="E195" s="163"/>
      <c r="F195" s="163">
        <v>545000</v>
      </c>
      <c r="G195" s="163">
        <v>381500</v>
      </c>
      <c r="H195" s="164">
        <v>365150</v>
      </c>
    </row>
    <row r="196" spans="1:8" ht="10.5">
      <c r="A196" s="161">
        <v>189</v>
      </c>
      <c r="B196" s="162" t="s">
        <v>402</v>
      </c>
      <c r="C196" s="163">
        <v>569000</v>
      </c>
      <c r="D196" s="163"/>
      <c r="E196" s="163"/>
      <c r="F196" s="163">
        <v>569000</v>
      </c>
      <c r="G196" s="163">
        <v>398300</v>
      </c>
      <c r="H196" s="164">
        <v>381229</v>
      </c>
    </row>
    <row r="197" spans="1:8" ht="10.5">
      <c r="A197" s="161">
        <v>199</v>
      </c>
      <c r="B197" s="162" t="s">
        <v>403</v>
      </c>
      <c r="C197" s="163">
        <v>2940000</v>
      </c>
      <c r="D197" s="163"/>
      <c r="E197" s="163"/>
      <c r="F197" s="163">
        <v>2940000</v>
      </c>
      <c r="G197" s="163">
        <v>2058000</v>
      </c>
      <c r="H197" s="164">
        <v>1969800</v>
      </c>
    </row>
    <row r="198" spans="1:8" ht="10.5">
      <c r="A198" s="161">
        <v>200</v>
      </c>
      <c r="B198" s="162" t="s">
        <v>404</v>
      </c>
      <c r="C198" s="163">
        <v>53000</v>
      </c>
      <c r="D198" s="163"/>
      <c r="E198" s="163"/>
      <c r="F198" s="163">
        <v>53000</v>
      </c>
      <c r="G198" s="163">
        <v>37100</v>
      </c>
      <c r="H198" s="164">
        <v>35510</v>
      </c>
    </row>
    <row r="199" spans="1:8" ht="10.5">
      <c r="A199" s="161">
        <v>201</v>
      </c>
      <c r="B199" s="162" t="s">
        <v>405</v>
      </c>
      <c r="C199" s="163">
        <v>1152000</v>
      </c>
      <c r="D199" s="163"/>
      <c r="E199" s="163"/>
      <c r="F199" s="163">
        <v>1152000</v>
      </c>
      <c r="G199" s="163">
        <v>806400</v>
      </c>
      <c r="H199" s="164">
        <v>771840</v>
      </c>
    </row>
    <row r="200" spans="1:8" ht="10.5">
      <c r="A200" s="161">
        <v>202</v>
      </c>
      <c r="B200" s="162" t="s">
        <v>406</v>
      </c>
      <c r="C200" s="163">
        <v>296000</v>
      </c>
      <c r="D200" s="163"/>
      <c r="E200" s="163"/>
      <c r="F200" s="163">
        <v>296000</v>
      </c>
      <c r="G200" s="163">
        <v>207200</v>
      </c>
      <c r="H200" s="164">
        <v>198320</v>
      </c>
    </row>
    <row r="201" spans="1:8" ht="10.5">
      <c r="A201" s="161">
        <v>203</v>
      </c>
      <c r="B201" s="162" t="s">
        <v>407</v>
      </c>
      <c r="C201" s="163">
        <v>246000</v>
      </c>
      <c r="D201" s="163"/>
      <c r="E201" s="163"/>
      <c r="F201" s="163">
        <v>246000</v>
      </c>
      <c r="G201" s="163">
        <v>172200</v>
      </c>
      <c r="H201" s="164">
        <v>164820</v>
      </c>
    </row>
    <row r="202" spans="1:8" ht="10.5">
      <c r="A202" s="161">
        <v>204</v>
      </c>
      <c r="B202" s="162" t="s">
        <v>408</v>
      </c>
      <c r="C202" s="163">
        <v>1402000</v>
      </c>
      <c r="D202" s="163"/>
      <c r="E202" s="163"/>
      <c r="F202" s="163">
        <v>1402000</v>
      </c>
      <c r="G202" s="163">
        <v>981400</v>
      </c>
      <c r="H202" s="164">
        <v>939341</v>
      </c>
    </row>
    <row r="203" spans="1:8" ht="10.5">
      <c r="A203" s="161">
        <v>205</v>
      </c>
      <c r="B203" s="162" t="s">
        <v>409</v>
      </c>
      <c r="C203" s="163">
        <v>356000</v>
      </c>
      <c r="D203" s="163"/>
      <c r="E203" s="163"/>
      <c r="F203" s="163">
        <v>356000</v>
      </c>
      <c r="G203" s="163">
        <v>249200</v>
      </c>
      <c r="H203" s="164">
        <v>238520</v>
      </c>
    </row>
    <row r="204" spans="1:8" ht="10.5">
      <c r="A204" s="161">
        <v>206</v>
      </c>
      <c r="B204" s="162" t="s">
        <v>410</v>
      </c>
      <c r="C204" s="163">
        <v>1706000</v>
      </c>
      <c r="D204" s="163"/>
      <c r="E204" s="163"/>
      <c r="F204" s="163">
        <v>1706000</v>
      </c>
      <c r="G204" s="163">
        <v>1194200</v>
      </c>
      <c r="H204" s="164">
        <v>1143020</v>
      </c>
    </row>
    <row r="205" spans="1:8" ht="10.5">
      <c r="A205" s="161">
        <v>207</v>
      </c>
      <c r="B205" s="162" t="s">
        <v>411</v>
      </c>
      <c r="C205" s="163">
        <v>3594000</v>
      </c>
      <c r="D205" s="163"/>
      <c r="E205" s="163"/>
      <c r="F205" s="163">
        <v>3594000</v>
      </c>
      <c r="G205" s="163">
        <v>2499300</v>
      </c>
      <c r="H205" s="164">
        <v>2391479</v>
      </c>
    </row>
    <row r="206" spans="1:8" ht="10.5">
      <c r="A206" s="161">
        <v>208</v>
      </c>
      <c r="B206" s="162" t="s">
        <v>411</v>
      </c>
      <c r="C206" s="163">
        <v>7109000</v>
      </c>
      <c r="D206" s="163"/>
      <c r="E206" s="163"/>
      <c r="F206" s="163">
        <v>7109000</v>
      </c>
      <c r="G206" s="163">
        <v>4976300</v>
      </c>
      <c r="H206" s="164">
        <v>4763030</v>
      </c>
    </row>
    <row r="207" spans="1:8" ht="10.5">
      <c r="A207" s="161">
        <v>209</v>
      </c>
      <c r="B207" s="162" t="s">
        <v>412</v>
      </c>
      <c r="C207" s="163">
        <v>5208000</v>
      </c>
      <c r="D207" s="163"/>
      <c r="E207" s="163"/>
      <c r="F207" s="163">
        <v>5208000</v>
      </c>
      <c r="G207" s="163">
        <v>3645600</v>
      </c>
      <c r="H207" s="164">
        <v>3489360</v>
      </c>
    </row>
    <row r="208" spans="1:8" ht="10.5">
      <c r="A208" s="161">
        <v>210</v>
      </c>
      <c r="B208" s="162" t="s">
        <v>413</v>
      </c>
      <c r="C208" s="163">
        <v>1116000</v>
      </c>
      <c r="D208" s="163"/>
      <c r="E208" s="163"/>
      <c r="F208" s="163">
        <v>1116000</v>
      </c>
      <c r="G208" s="163">
        <v>781200</v>
      </c>
      <c r="H208" s="164">
        <v>747720</v>
      </c>
    </row>
    <row r="209" spans="1:8" ht="10.5">
      <c r="A209" s="161">
        <v>211</v>
      </c>
      <c r="B209" s="162" t="s">
        <v>414</v>
      </c>
      <c r="C209" s="163">
        <v>440000</v>
      </c>
      <c r="D209" s="163"/>
      <c r="E209" s="163"/>
      <c r="F209" s="163">
        <v>440000</v>
      </c>
      <c r="G209" s="163">
        <v>308000</v>
      </c>
      <c r="H209" s="164">
        <v>294800</v>
      </c>
    </row>
    <row r="210" spans="1:8" ht="10.5">
      <c r="A210" s="161">
        <v>212</v>
      </c>
      <c r="B210" s="162" t="s">
        <v>415</v>
      </c>
      <c r="C210" s="163">
        <v>331000</v>
      </c>
      <c r="D210" s="163"/>
      <c r="E210" s="163"/>
      <c r="F210" s="163">
        <v>331000</v>
      </c>
      <c r="G210" s="163">
        <v>231700</v>
      </c>
      <c r="H210" s="164">
        <v>221770</v>
      </c>
    </row>
    <row r="211" spans="1:8" ht="10.5">
      <c r="A211" s="161">
        <v>213</v>
      </c>
      <c r="B211" s="162" t="s">
        <v>414</v>
      </c>
      <c r="C211" s="163">
        <v>1940000</v>
      </c>
      <c r="D211" s="163"/>
      <c r="E211" s="163"/>
      <c r="F211" s="163">
        <v>1940000</v>
      </c>
      <c r="G211" s="163">
        <v>1242500</v>
      </c>
      <c r="H211" s="164">
        <v>1184299</v>
      </c>
    </row>
    <row r="212" spans="1:8" ht="10.5">
      <c r="A212" s="161">
        <v>214</v>
      </c>
      <c r="B212" s="162" t="s">
        <v>416</v>
      </c>
      <c r="C212" s="163">
        <v>13010000</v>
      </c>
      <c r="D212" s="163"/>
      <c r="E212" s="163"/>
      <c r="F212" s="163">
        <v>13010000</v>
      </c>
      <c r="G212" s="163">
        <v>9107000</v>
      </c>
      <c r="H212" s="164">
        <v>8716700</v>
      </c>
    </row>
    <row r="213" spans="1:8" ht="10.5">
      <c r="A213" s="161">
        <v>215</v>
      </c>
      <c r="B213" s="162" t="s">
        <v>417</v>
      </c>
      <c r="C213" s="163">
        <v>2360000</v>
      </c>
      <c r="D213" s="163"/>
      <c r="E213" s="163"/>
      <c r="F213" s="163">
        <v>2360000</v>
      </c>
      <c r="G213" s="163">
        <v>1652000</v>
      </c>
      <c r="H213" s="164">
        <v>1581200</v>
      </c>
    </row>
    <row r="214" spans="1:8" ht="10.5">
      <c r="A214" s="161">
        <v>216</v>
      </c>
      <c r="B214" s="162" t="s">
        <v>412</v>
      </c>
      <c r="C214" s="163">
        <v>7426000</v>
      </c>
      <c r="D214" s="163"/>
      <c r="E214" s="163"/>
      <c r="F214" s="163">
        <v>7426000</v>
      </c>
      <c r="G214" s="163">
        <v>5198200</v>
      </c>
      <c r="H214" s="164">
        <v>4975420</v>
      </c>
    </row>
    <row r="215" spans="1:8" ht="10.5">
      <c r="A215" s="161">
        <v>217</v>
      </c>
      <c r="B215" s="162" t="s">
        <v>418</v>
      </c>
      <c r="C215" s="163">
        <v>1469000</v>
      </c>
      <c r="D215" s="163"/>
      <c r="E215" s="163"/>
      <c r="F215" s="163">
        <v>1469000</v>
      </c>
      <c r="G215" s="163">
        <v>1028310</v>
      </c>
      <c r="H215" s="164">
        <v>984240</v>
      </c>
    </row>
    <row r="216" spans="1:8" ht="10.5">
      <c r="A216" s="161">
        <v>218</v>
      </c>
      <c r="B216" s="162" t="s">
        <v>419</v>
      </c>
      <c r="C216" s="163">
        <v>6064000</v>
      </c>
      <c r="D216" s="163"/>
      <c r="E216" s="163"/>
      <c r="F216" s="163">
        <v>6064000</v>
      </c>
      <c r="G216" s="163">
        <v>4244800</v>
      </c>
      <c r="H216" s="164">
        <v>4062880</v>
      </c>
    </row>
    <row r="217" spans="1:8" ht="10.5">
      <c r="A217" s="161">
        <v>219</v>
      </c>
      <c r="B217" s="162" t="s">
        <v>419</v>
      </c>
      <c r="C217" s="163">
        <v>4935000</v>
      </c>
      <c r="D217" s="163"/>
      <c r="E217" s="163"/>
      <c r="F217" s="163">
        <v>4935000</v>
      </c>
      <c r="G217" s="163">
        <v>3454500</v>
      </c>
      <c r="H217" s="164">
        <v>3306450</v>
      </c>
    </row>
    <row r="218" spans="1:8" ht="10.5">
      <c r="A218" s="161">
        <v>220</v>
      </c>
      <c r="B218" s="162" t="s">
        <v>420</v>
      </c>
      <c r="C218" s="163">
        <v>2824000</v>
      </c>
      <c r="D218" s="163"/>
      <c r="E218" s="163"/>
      <c r="F218" s="163">
        <v>2824000</v>
      </c>
      <c r="G218" s="163">
        <v>1976800</v>
      </c>
      <c r="H218" s="164">
        <v>1892080</v>
      </c>
    </row>
    <row r="219" spans="1:8" ht="10.5">
      <c r="A219" s="161">
        <v>221</v>
      </c>
      <c r="B219" s="162" t="s">
        <v>421</v>
      </c>
      <c r="C219" s="163">
        <v>288000</v>
      </c>
      <c r="D219" s="163"/>
      <c r="E219" s="163"/>
      <c r="F219" s="163">
        <v>288000</v>
      </c>
      <c r="G219" s="163">
        <v>201600</v>
      </c>
      <c r="H219" s="164">
        <v>192960</v>
      </c>
    </row>
    <row r="220" spans="1:8" ht="10.5">
      <c r="A220" s="161">
        <v>222</v>
      </c>
      <c r="B220" s="162" t="s">
        <v>422</v>
      </c>
      <c r="C220" s="163">
        <v>170000</v>
      </c>
      <c r="D220" s="163"/>
      <c r="E220" s="163"/>
      <c r="F220" s="163">
        <v>170000</v>
      </c>
      <c r="G220" s="163">
        <v>119000</v>
      </c>
      <c r="H220" s="164">
        <v>113900</v>
      </c>
    </row>
    <row r="221" spans="1:8" ht="10.5">
      <c r="A221" s="161">
        <v>223</v>
      </c>
      <c r="B221" s="162" t="s">
        <v>423</v>
      </c>
      <c r="C221" s="163">
        <v>299000</v>
      </c>
      <c r="D221" s="163"/>
      <c r="E221" s="163"/>
      <c r="F221" s="163">
        <v>299000</v>
      </c>
      <c r="G221" s="163">
        <v>209296</v>
      </c>
      <c r="H221" s="164">
        <v>200326</v>
      </c>
    </row>
    <row r="222" spans="1:8" ht="10.5">
      <c r="A222" s="161">
        <v>224</v>
      </c>
      <c r="B222" s="162" t="s">
        <v>424</v>
      </c>
      <c r="C222" s="163">
        <v>13519000</v>
      </c>
      <c r="D222" s="163"/>
      <c r="E222" s="163"/>
      <c r="F222" s="163">
        <v>13519000</v>
      </c>
      <c r="G222" s="163">
        <v>9463300</v>
      </c>
      <c r="H222" s="164">
        <v>9057729</v>
      </c>
    </row>
    <row r="223" spans="1:8" ht="10.5">
      <c r="A223" s="161">
        <v>225</v>
      </c>
      <c r="B223" s="162" t="s">
        <v>425</v>
      </c>
      <c r="C223" s="163">
        <v>2322000</v>
      </c>
      <c r="D223" s="163"/>
      <c r="E223" s="163"/>
      <c r="F223" s="163">
        <v>2322000</v>
      </c>
      <c r="G223" s="163">
        <v>1625400</v>
      </c>
      <c r="H223" s="164">
        <v>1555741</v>
      </c>
    </row>
    <row r="224" spans="1:8" ht="10.5">
      <c r="A224" s="161">
        <v>226</v>
      </c>
      <c r="B224" s="162" t="s">
        <v>426</v>
      </c>
      <c r="C224" s="163">
        <v>254000</v>
      </c>
      <c r="D224" s="163"/>
      <c r="E224" s="163"/>
      <c r="F224" s="163">
        <v>254000</v>
      </c>
      <c r="G224" s="163">
        <v>177800</v>
      </c>
      <c r="H224" s="164">
        <v>170179</v>
      </c>
    </row>
    <row r="225" spans="1:8" ht="10.5">
      <c r="A225" s="161">
        <v>227</v>
      </c>
      <c r="B225" s="162" t="s">
        <v>427</v>
      </c>
      <c r="C225" s="163">
        <v>250000</v>
      </c>
      <c r="D225" s="163"/>
      <c r="E225" s="163"/>
      <c r="F225" s="163">
        <v>250000</v>
      </c>
      <c r="G225" s="163">
        <v>175000</v>
      </c>
      <c r="H225" s="164">
        <v>167501</v>
      </c>
    </row>
    <row r="226" spans="1:8" ht="10.5">
      <c r="A226" s="161">
        <v>228</v>
      </c>
      <c r="B226" s="162" t="s">
        <v>428</v>
      </c>
      <c r="C226" s="163">
        <v>103000</v>
      </c>
      <c r="D226" s="163"/>
      <c r="E226" s="163"/>
      <c r="F226" s="163">
        <v>103000</v>
      </c>
      <c r="G226" s="163">
        <v>72096</v>
      </c>
      <c r="H226" s="164">
        <v>69006</v>
      </c>
    </row>
    <row r="227" spans="1:8" ht="10.5">
      <c r="A227" s="161">
        <v>229</v>
      </c>
      <c r="B227" s="162" t="s">
        <v>429</v>
      </c>
      <c r="C227" s="163">
        <v>128000</v>
      </c>
      <c r="D227" s="163"/>
      <c r="E227" s="163"/>
      <c r="F227" s="163">
        <v>128000</v>
      </c>
      <c r="G227" s="163">
        <v>89600</v>
      </c>
      <c r="H227" s="164">
        <v>85760</v>
      </c>
    </row>
    <row r="228" spans="1:8" ht="10.5">
      <c r="A228" s="161">
        <v>230</v>
      </c>
      <c r="B228" s="162" t="s">
        <v>430</v>
      </c>
      <c r="C228" s="163">
        <v>502000</v>
      </c>
      <c r="D228" s="163"/>
      <c r="E228" s="163"/>
      <c r="F228" s="163">
        <v>502000</v>
      </c>
      <c r="G228" s="163">
        <v>351400</v>
      </c>
      <c r="H228" s="164">
        <v>336340</v>
      </c>
    </row>
    <row r="229" spans="1:8" ht="10.5">
      <c r="A229" s="161">
        <v>231</v>
      </c>
      <c r="B229" s="162" t="s">
        <v>431</v>
      </c>
      <c r="C229" s="163">
        <v>124000</v>
      </c>
      <c r="D229" s="163"/>
      <c r="E229" s="163"/>
      <c r="F229" s="163">
        <v>124000</v>
      </c>
      <c r="G229" s="163">
        <v>86800</v>
      </c>
      <c r="H229" s="164">
        <v>83080</v>
      </c>
    </row>
    <row r="230" spans="1:8" ht="10.5">
      <c r="A230" s="161">
        <v>232</v>
      </c>
      <c r="B230" s="162" t="s">
        <v>432</v>
      </c>
      <c r="C230" s="163">
        <v>389000</v>
      </c>
      <c r="D230" s="163"/>
      <c r="E230" s="163"/>
      <c r="F230" s="163">
        <v>389000</v>
      </c>
      <c r="G230" s="163">
        <v>272294</v>
      </c>
      <c r="H230" s="164">
        <v>260624</v>
      </c>
    </row>
    <row r="231" spans="1:8" ht="10.5">
      <c r="A231" s="161">
        <v>233</v>
      </c>
      <c r="B231" s="162" t="s">
        <v>433</v>
      </c>
      <c r="C231" s="163">
        <v>293000</v>
      </c>
      <c r="D231" s="163"/>
      <c r="E231" s="163"/>
      <c r="F231" s="163">
        <v>293000</v>
      </c>
      <c r="G231" s="163">
        <v>205104</v>
      </c>
      <c r="H231" s="164">
        <v>196314</v>
      </c>
    </row>
    <row r="232" spans="1:8" ht="10.5">
      <c r="A232" s="161">
        <v>234</v>
      </c>
      <c r="B232" s="162" t="s">
        <v>434</v>
      </c>
      <c r="C232" s="163">
        <v>358000</v>
      </c>
      <c r="D232" s="163"/>
      <c r="E232" s="163"/>
      <c r="F232" s="163">
        <v>358000</v>
      </c>
      <c r="G232" s="163">
        <v>250600</v>
      </c>
      <c r="H232" s="164">
        <v>239860</v>
      </c>
    </row>
    <row r="233" spans="1:8" ht="10.5">
      <c r="A233" s="161">
        <v>235</v>
      </c>
      <c r="B233" s="162" t="s">
        <v>435</v>
      </c>
      <c r="C233" s="163">
        <v>1375000</v>
      </c>
      <c r="D233" s="163"/>
      <c r="E233" s="163"/>
      <c r="F233" s="163">
        <v>1375000</v>
      </c>
      <c r="G233" s="163">
        <v>962502</v>
      </c>
      <c r="H233" s="164">
        <v>921253</v>
      </c>
    </row>
    <row r="234" spans="1:8" ht="10.5">
      <c r="A234" s="161">
        <v>236</v>
      </c>
      <c r="B234" s="162" t="s">
        <v>436</v>
      </c>
      <c r="C234" s="163">
        <v>141000</v>
      </c>
      <c r="D234" s="163"/>
      <c r="E234" s="163"/>
      <c r="F234" s="163">
        <v>141000</v>
      </c>
      <c r="G234" s="163">
        <v>98698</v>
      </c>
      <c r="H234" s="164">
        <v>94468</v>
      </c>
    </row>
    <row r="235" spans="1:8" ht="10.5">
      <c r="A235" s="161">
        <v>237</v>
      </c>
      <c r="B235" s="162" t="s">
        <v>437</v>
      </c>
      <c r="C235" s="163">
        <v>638000</v>
      </c>
      <c r="D235" s="163"/>
      <c r="E235" s="163"/>
      <c r="F235" s="163">
        <v>638000</v>
      </c>
      <c r="G235" s="163">
        <v>446600</v>
      </c>
      <c r="H235" s="164">
        <v>427461</v>
      </c>
    </row>
    <row r="236" spans="1:8" ht="10.5">
      <c r="A236" s="161">
        <v>238</v>
      </c>
      <c r="B236" s="162" t="s">
        <v>438</v>
      </c>
      <c r="C236" s="163">
        <v>21000</v>
      </c>
      <c r="D236" s="163"/>
      <c r="E236" s="163"/>
      <c r="F236" s="163">
        <v>21000</v>
      </c>
      <c r="G236" s="163">
        <v>14696</v>
      </c>
      <c r="H236" s="164">
        <v>14066</v>
      </c>
    </row>
    <row r="237" spans="1:8" ht="10.5">
      <c r="A237" s="161">
        <v>239</v>
      </c>
      <c r="B237" s="162" t="s">
        <v>439</v>
      </c>
      <c r="C237" s="163">
        <v>176000</v>
      </c>
      <c r="D237" s="163"/>
      <c r="E237" s="163"/>
      <c r="F237" s="163">
        <v>176000</v>
      </c>
      <c r="G237" s="163">
        <v>123200</v>
      </c>
      <c r="H237" s="164">
        <v>117920</v>
      </c>
    </row>
    <row r="238" spans="1:8" ht="10.5">
      <c r="A238" s="161">
        <v>240</v>
      </c>
      <c r="B238" s="162" t="s">
        <v>440</v>
      </c>
      <c r="C238" s="163">
        <v>1158000</v>
      </c>
      <c r="D238" s="163"/>
      <c r="E238" s="163"/>
      <c r="F238" s="163">
        <v>1158000</v>
      </c>
      <c r="G238" s="163">
        <v>810600</v>
      </c>
      <c r="H238" s="164">
        <v>775861</v>
      </c>
    </row>
    <row r="239" spans="1:8" ht="10.5">
      <c r="A239" s="161">
        <v>241</v>
      </c>
      <c r="B239" s="162" t="s">
        <v>441</v>
      </c>
      <c r="C239" s="163">
        <v>12196000</v>
      </c>
      <c r="D239" s="163"/>
      <c r="E239" s="163"/>
      <c r="F239" s="163">
        <v>12196000</v>
      </c>
      <c r="G239" s="163">
        <v>8537200</v>
      </c>
      <c r="H239" s="164">
        <v>8171320</v>
      </c>
    </row>
    <row r="240" spans="1:8" ht="10.5">
      <c r="A240" s="161">
        <v>242</v>
      </c>
      <c r="B240" s="162" t="s">
        <v>442</v>
      </c>
      <c r="C240" s="163">
        <v>379000</v>
      </c>
      <c r="D240" s="163"/>
      <c r="E240" s="163"/>
      <c r="F240" s="163">
        <v>379000</v>
      </c>
      <c r="G240" s="163">
        <v>265296</v>
      </c>
      <c r="H240" s="164">
        <v>253925</v>
      </c>
    </row>
    <row r="241" spans="1:8" ht="10.5">
      <c r="A241" s="161">
        <v>243</v>
      </c>
      <c r="B241" s="162" t="s">
        <v>443</v>
      </c>
      <c r="C241" s="163">
        <v>871000</v>
      </c>
      <c r="D241" s="163"/>
      <c r="E241" s="163"/>
      <c r="F241" s="163">
        <v>871000</v>
      </c>
      <c r="G241" s="163">
        <v>609704</v>
      </c>
      <c r="H241" s="164">
        <v>583574</v>
      </c>
    </row>
    <row r="242" spans="1:8" ht="10.5">
      <c r="A242" s="161">
        <v>244</v>
      </c>
      <c r="B242" s="162" t="s">
        <v>444</v>
      </c>
      <c r="C242" s="163">
        <v>383000</v>
      </c>
      <c r="D242" s="163"/>
      <c r="E242" s="163"/>
      <c r="F242" s="163">
        <v>383000</v>
      </c>
      <c r="G242" s="163">
        <v>268100</v>
      </c>
      <c r="H242" s="164">
        <v>256610</v>
      </c>
    </row>
    <row r="243" spans="1:8" ht="10.5">
      <c r="A243" s="161">
        <v>245</v>
      </c>
      <c r="B243" s="162" t="s">
        <v>445</v>
      </c>
      <c r="C243" s="163">
        <v>1034000</v>
      </c>
      <c r="D243" s="163"/>
      <c r="E243" s="163"/>
      <c r="F243" s="163">
        <v>1034000</v>
      </c>
      <c r="G243" s="163">
        <v>723800</v>
      </c>
      <c r="H243" s="164">
        <v>692779</v>
      </c>
    </row>
    <row r="244" spans="1:8" ht="10.5">
      <c r="A244" s="161">
        <v>246</v>
      </c>
      <c r="B244" s="162" t="s">
        <v>446</v>
      </c>
      <c r="C244" s="163">
        <v>288000</v>
      </c>
      <c r="D244" s="163"/>
      <c r="E244" s="163"/>
      <c r="F244" s="163">
        <v>288000</v>
      </c>
      <c r="G244" s="163">
        <v>201600</v>
      </c>
      <c r="H244" s="164">
        <v>192960</v>
      </c>
    </row>
    <row r="245" spans="1:8" ht="10.5">
      <c r="A245" s="161">
        <v>247</v>
      </c>
      <c r="B245" s="162" t="s">
        <v>447</v>
      </c>
      <c r="C245" s="163">
        <v>241000</v>
      </c>
      <c r="D245" s="163"/>
      <c r="E245" s="163"/>
      <c r="F245" s="163">
        <v>241000</v>
      </c>
      <c r="G245" s="163">
        <v>168698</v>
      </c>
      <c r="H245" s="164">
        <v>161468</v>
      </c>
    </row>
    <row r="246" spans="1:8" ht="10.5">
      <c r="A246" s="161">
        <v>248</v>
      </c>
      <c r="B246" s="162" t="s">
        <v>448</v>
      </c>
      <c r="C246" s="163">
        <v>79045000</v>
      </c>
      <c r="D246" s="163"/>
      <c r="E246" s="163"/>
      <c r="F246" s="163">
        <v>79045000</v>
      </c>
      <c r="G246" s="163">
        <v>46767300</v>
      </c>
      <c r="H246" s="164">
        <v>44395951</v>
      </c>
    </row>
    <row r="247" spans="1:8" ht="10.5">
      <c r="A247" s="161">
        <v>249</v>
      </c>
      <c r="B247" s="162" t="s">
        <v>449</v>
      </c>
      <c r="C247" s="163">
        <v>293000</v>
      </c>
      <c r="D247" s="163"/>
      <c r="E247" s="163"/>
      <c r="F247" s="163">
        <v>293000</v>
      </c>
      <c r="G247" s="163">
        <v>205100</v>
      </c>
      <c r="H247" s="164">
        <v>196310</v>
      </c>
    </row>
    <row r="248" spans="1:8" ht="10.5">
      <c r="A248" s="161">
        <v>250</v>
      </c>
      <c r="B248" s="162" t="s">
        <v>450</v>
      </c>
      <c r="C248" s="163">
        <v>383000</v>
      </c>
      <c r="D248" s="163"/>
      <c r="E248" s="163"/>
      <c r="F248" s="163">
        <v>383000</v>
      </c>
      <c r="G248" s="163">
        <v>268100</v>
      </c>
      <c r="H248" s="164">
        <v>256610</v>
      </c>
    </row>
    <row r="249" spans="1:8" ht="10.5">
      <c r="A249" s="161">
        <v>251</v>
      </c>
      <c r="B249" s="162" t="s">
        <v>451</v>
      </c>
      <c r="C249" s="163">
        <v>559000</v>
      </c>
      <c r="D249" s="163"/>
      <c r="E249" s="163"/>
      <c r="F249" s="163">
        <v>559000</v>
      </c>
      <c r="G249" s="163">
        <v>391300</v>
      </c>
      <c r="H249" s="164">
        <v>374530</v>
      </c>
    </row>
    <row r="250" spans="1:8" ht="10.5">
      <c r="A250" s="161">
        <v>252</v>
      </c>
      <c r="B250" s="162" t="s">
        <v>452</v>
      </c>
      <c r="C250" s="163">
        <v>9682000</v>
      </c>
      <c r="D250" s="163"/>
      <c r="E250" s="163"/>
      <c r="F250" s="163">
        <v>9682000</v>
      </c>
      <c r="G250" s="163">
        <v>6777400</v>
      </c>
      <c r="H250" s="164">
        <v>6486940</v>
      </c>
    </row>
    <row r="251" spans="1:8" ht="10.5">
      <c r="A251" s="161">
        <v>253</v>
      </c>
      <c r="B251" s="162" t="s">
        <v>453</v>
      </c>
      <c r="C251" s="163">
        <v>1442000</v>
      </c>
      <c r="D251" s="163"/>
      <c r="E251" s="163"/>
      <c r="F251" s="163">
        <v>1442000</v>
      </c>
      <c r="G251" s="163">
        <v>1009400</v>
      </c>
      <c r="H251" s="164">
        <v>966140</v>
      </c>
    </row>
    <row r="252" spans="1:8" ht="10.5">
      <c r="A252" s="161">
        <v>254</v>
      </c>
      <c r="B252" s="162" t="s">
        <v>454</v>
      </c>
      <c r="C252" s="163">
        <v>213000</v>
      </c>
      <c r="D252" s="163"/>
      <c r="E252" s="163"/>
      <c r="F252" s="163">
        <v>213000</v>
      </c>
      <c r="G252" s="163">
        <v>149096</v>
      </c>
      <c r="H252" s="164">
        <v>142705</v>
      </c>
    </row>
    <row r="253" spans="1:8" ht="10.5">
      <c r="A253" s="161">
        <v>255</v>
      </c>
      <c r="B253" s="162" t="s">
        <v>455</v>
      </c>
      <c r="C253" s="163">
        <v>974000</v>
      </c>
      <c r="D253" s="163"/>
      <c r="E253" s="163"/>
      <c r="F253" s="163">
        <v>974000</v>
      </c>
      <c r="G253" s="163">
        <v>681800</v>
      </c>
      <c r="H253" s="164">
        <v>652580</v>
      </c>
    </row>
    <row r="254" spans="1:8" ht="10.5">
      <c r="A254" s="161">
        <v>256</v>
      </c>
      <c r="B254" s="162" t="s">
        <v>456</v>
      </c>
      <c r="C254" s="163">
        <v>162000</v>
      </c>
      <c r="D254" s="163"/>
      <c r="E254" s="163"/>
      <c r="F254" s="163">
        <v>162000</v>
      </c>
      <c r="G254" s="163">
        <v>113400</v>
      </c>
      <c r="H254" s="164">
        <v>108540</v>
      </c>
    </row>
    <row r="255" spans="1:8" ht="10.5">
      <c r="A255" s="161">
        <v>257</v>
      </c>
      <c r="B255" s="162" t="s">
        <v>457</v>
      </c>
      <c r="C255" s="163">
        <v>2348000</v>
      </c>
      <c r="D255" s="163"/>
      <c r="E255" s="163"/>
      <c r="F255" s="163">
        <v>2348000</v>
      </c>
      <c r="G255" s="163">
        <v>1643600</v>
      </c>
      <c r="H255" s="164">
        <v>1573159</v>
      </c>
    </row>
    <row r="256" spans="1:8" ht="10.5">
      <c r="A256" s="161">
        <v>258</v>
      </c>
      <c r="B256" s="162" t="s">
        <v>458</v>
      </c>
      <c r="C256" s="163">
        <v>100000</v>
      </c>
      <c r="D256" s="163"/>
      <c r="E256" s="163"/>
      <c r="F256" s="163">
        <v>100000</v>
      </c>
      <c r="G256" s="163">
        <v>70000</v>
      </c>
      <c r="H256" s="164">
        <v>67000</v>
      </c>
    </row>
    <row r="257" spans="1:8" ht="10.5">
      <c r="A257" s="161">
        <v>259</v>
      </c>
      <c r="B257" s="162" t="s">
        <v>459</v>
      </c>
      <c r="C257" s="163">
        <v>1504000</v>
      </c>
      <c r="D257" s="163"/>
      <c r="E257" s="163"/>
      <c r="F257" s="163">
        <v>1504000</v>
      </c>
      <c r="G257" s="163">
        <v>1052800</v>
      </c>
      <c r="H257" s="164">
        <v>1007680</v>
      </c>
    </row>
    <row r="258" spans="1:8" ht="10.5">
      <c r="A258" s="161">
        <v>260</v>
      </c>
      <c r="B258" s="162" t="s">
        <v>460</v>
      </c>
      <c r="C258" s="163">
        <v>178000</v>
      </c>
      <c r="D258" s="163"/>
      <c r="E258" s="163"/>
      <c r="F258" s="163">
        <v>178000</v>
      </c>
      <c r="G258" s="163">
        <v>124600</v>
      </c>
      <c r="H258" s="164">
        <v>119260</v>
      </c>
    </row>
    <row r="259" spans="1:8" ht="10.5">
      <c r="A259" s="161">
        <v>261</v>
      </c>
      <c r="B259" s="162" t="s">
        <v>461</v>
      </c>
      <c r="C259" s="163">
        <v>310000</v>
      </c>
      <c r="D259" s="163"/>
      <c r="E259" s="163"/>
      <c r="F259" s="163">
        <v>310000</v>
      </c>
      <c r="G259" s="163">
        <v>217000</v>
      </c>
      <c r="H259" s="164">
        <v>207700</v>
      </c>
    </row>
    <row r="260" spans="1:8" ht="10.5">
      <c r="A260" s="161">
        <v>262</v>
      </c>
      <c r="B260" s="162" t="s">
        <v>462</v>
      </c>
      <c r="C260" s="163">
        <v>1248000</v>
      </c>
      <c r="D260" s="163"/>
      <c r="E260" s="163"/>
      <c r="F260" s="163">
        <v>1248000</v>
      </c>
      <c r="G260" s="163">
        <v>873600</v>
      </c>
      <c r="H260" s="164">
        <v>836160</v>
      </c>
    </row>
    <row r="261" spans="1:8" ht="10.5">
      <c r="A261" s="161">
        <v>263</v>
      </c>
      <c r="B261" s="162" t="s">
        <v>463</v>
      </c>
      <c r="C261" s="163">
        <v>1183000</v>
      </c>
      <c r="D261" s="163"/>
      <c r="E261" s="163"/>
      <c r="F261" s="163">
        <v>1183000</v>
      </c>
      <c r="G261" s="163">
        <v>282097</v>
      </c>
      <c r="H261" s="164">
        <v>792608</v>
      </c>
    </row>
    <row r="262" spans="1:8" ht="10.5">
      <c r="A262" s="161">
        <v>264</v>
      </c>
      <c r="B262" s="162" t="s">
        <v>464</v>
      </c>
      <c r="C262" s="163">
        <v>386000</v>
      </c>
      <c r="D262" s="163"/>
      <c r="E262" s="163"/>
      <c r="F262" s="163">
        <v>386000</v>
      </c>
      <c r="G262" s="163">
        <v>270200</v>
      </c>
      <c r="H262" s="164">
        <v>258620</v>
      </c>
    </row>
    <row r="263" spans="1:8" ht="10.5">
      <c r="A263" s="161">
        <v>265</v>
      </c>
      <c r="B263" s="162" t="s">
        <v>465</v>
      </c>
      <c r="C263" s="163">
        <v>452000</v>
      </c>
      <c r="D263" s="163"/>
      <c r="E263" s="163"/>
      <c r="F263" s="163">
        <v>452000</v>
      </c>
      <c r="G263" s="163">
        <v>316400</v>
      </c>
      <c r="H263" s="164">
        <v>302839</v>
      </c>
    </row>
    <row r="264" spans="1:8" ht="10.5">
      <c r="A264" s="161">
        <v>266</v>
      </c>
      <c r="B264" s="162" t="s">
        <v>466</v>
      </c>
      <c r="C264" s="163">
        <v>678000</v>
      </c>
      <c r="D264" s="163"/>
      <c r="E264" s="163"/>
      <c r="F264" s="163">
        <v>678000</v>
      </c>
      <c r="G264" s="163">
        <v>474600</v>
      </c>
      <c r="H264" s="164">
        <v>454260</v>
      </c>
    </row>
    <row r="265" spans="1:8" ht="10.5">
      <c r="A265" s="161">
        <v>267</v>
      </c>
      <c r="B265" s="162" t="s">
        <v>467</v>
      </c>
      <c r="C265" s="163">
        <v>28000</v>
      </c>
      <c r="D265" s="163"/>
      <c r="E265" s="163"/>
      <c r="F265" s="163">
        <v>28000</v>
      </c>
      <c r="G265" s="163">
        <v>19600</v>
      </c>
      <c r="H265" s="164">
        <v>18760</v>
      </c>
    </row>
    <row r="266" spans="1:8" ht="10.5">
      <c r="A266" s="161">
        <v>268</v>
      </c>
      <c r="B266" s="162" t="s">
        <v>468</v>
      </c>
      <c r="C266" s="163">
        <v>956000</v>
      </c>
      <c r="D266" s="163"/>
      <c r="E266" s="163"/>
      <c r="F266" s="163">
        <v>956000</v>
      </c>
      <c r="G266" s="163">
        <v>669200</v>
      </c>
      <c r="H266" s="164">
        <v>640520</v>
      </c>
    </row>
    <row r="267" spans="1:8" ht="10.5">
      <c r="A267" s="161">
        <v>269</v>
      </c>
      <c r="B267" s="162" t="s">
        <v>469</v>
      </c>
      <c r="C267" s="163">
        <v>356000</v>
      </c>
      <c r="D267" s="163"/>
      <c r="E267" s="163"/>
      <c r="F267" s="163">
        <v>356000</v>
      </c>
      <c r="G267" s="163">
        <v>249200</v>
      </c>
      <c r="H267" s="164">
        <v>238520</v>
      </c>
    </row>
    <row r="268" spans="1:8" ht="10.5">
      <c r="A268" s="161">
        <v>270</v>
      </c>
      <c r="B268" s="162" t="s">
        <v>470</v>
      </c>
      <c r="C268" s="163">
        <v>919000</v>
      </c>
      <c r="D268" s="163"/>
      <c r="E268" s="163"/>
      <c r="F268" s="163">
        <v>919000</v>
      </c>
      <c r="G268" s="163">
        <v>643298</v>
      </c>
      <c r="H268" s="164">
        <v>615728</v>
      </c>
    </row>
    <row r="269" spans="1:8" ht="10.5">
      <c r="A269" s="161">
        <v>271</v>
      </c>
      <c r="B269" s="162" t="s">
        <v>471</v>
      </c>
      <c r="C269" s="163">
        <v>697000</v>
      </c>
      <c r="D269" s="163"/>
      <c r="E269" s="163"/>
      <c r="F269" s="163">
        <v>697000</v>
      </c>
      <c r="G269" s="163">
        <v>487898</v>
      </c>
      <c r="H269" s="164">
        <v>466989</v>
      </c>
    </row>
    <row r="270" spans="1:8" ht="10.5">
      <c r="A270" s="161">
        <v>2727</v>
      </c>
      <c r="B270" s="162" t="s">
        <v>472</v>
      </c>
      <c r="C270" s="163">
        <v>551000</v>
      </c>
      <c r="D270" s="163"/>
      <c r="E270" s="163"/>
      <c r="F270" s="163">
        <v>551000</v>
      </c>
      <c r="G270" s="163">
        <v>385700</v>
      </c>
      <c r="H270" s="164">
        <v>369171</v>
      </c>
    </row>
    <row r="271" spans="1:8" ht="10.5">
      <c r="A271" s="161">
        <v>273</v>
      </c>
      <c r="B271" s="162" t="s">
        <v>473</v>
      </c>
      <c r="C271" s="163">
        <v>712000</v>
      </c>
      <c r="D271" s="163"/>
      <c r="E271" s="163"/>
      <c r="F271" s="163">
        <v>712000</v>
      </c>
      <c r="G271" s="163">
        <v>498400</v>
      </c>
      <c r="H271" s="164">
        <v>477040</v>
      </c>
    </row>
    <row r="272" spans="1:8" ht="10.5">
      <c r="A272" s="161">
        <v>274</v>
      </c>
      <c r="B272" s="162" t="s">
        <v>474</v>
      </c>
      <c r="C272" s="163">
        <v>158000</v>
      </c>
      <c r="D272" s="163"/>
      <c r="E272" s="163"/>
      <c r="F272" s="163">
        <v>158000</v>
      </c>
      <c r="G272" s="163">
        <v>110600</v>
      </c>
      <c r="H272" s="164">
        <v>105859</v>
      </c>
    </row>
    <row r="273" spans="1:8" ht="10.5">
      <c r="A273" s="161">
        <v>275</v>
      </c>
      <c r="B273" s="162" t="s">
        <v>475</v>
      </c>
      <c r="C273" s="163">
        <v>532000</v>
      </c>
      <c r="D273" s="163"/>
      <c r="E273" s="163"/>
      <c r="F273" s="163">
        <v>532000</v>
      </c>
      <c r="G273" s="163">
        <v>372400</v>
      </c>
      <c r="H273" s="164">
        <v>356440</v>
      </c>
    </row>
    <row r="274" spans="1:8" ht="10.5">
      <c r="A274" s="161">
        <v>276</v>
      </c>
      <c r="B274" s="162" t="s">
        <v>476</v>
      </c>
      <c r="C274" s="163">
        <v>695000</v>
      </c>
      <c r="D274" s="163"/>
      <c r="E274" s="163"/>
      <c r="F274" s="163">
        <v>695000</v>
      </c>
      <c r="G274" s="163">
        <v>486504</v>
      </c>
      <c r="H274" s="164">
        <v>465655</v>
      </c>
    </row>
    <row r="275" spans="1:8" ht="10.5">
      <c r="A275" s="161">
        <v>277</v>
      </c>
      <c r="B275" s="162" t="s">
        <v>477</v>
      </c>
      <c r="C275" s="163">
        <v>30950000</v>
      </c>
      <c r="D275" s="163"/>
      <c r="E275" s="163"/>
      <c r="F275" s="163">
        <v>30950000</v>
      </c>
      <c r="G275" s="163">
        <v>17565946</v>
      </c>
      <c r="H275" s="164">
        <v>16637446</v>
      </c>
    </row>
    <row r="276" spans="1:8" ht="10.5">
      <c r="A276" s="161">
        <v>278</v>
      </c>
      <c r="B276" s="162" t="s">
        <v>478</v>
      </c>
      <c r="C276" s="163">
        <v>284000</v>
      </c>
      <c r="D276" s="163"/>
      <c r="E276" s="163"/>
      <c r="F276" s="163">
        <v>284000</v>
      </c>
      <c r="G276" s="163">
        <v>198800</v>
      </c>
      <c r="H276" s="164">
        <v>190279</v>
      </c>
    </row>
    <row r="277" spans="1:8" ht="10.5">
      <c r="A277" s="161">
        <v>279</v>
      </c>
      <c r="B277" s="162" t="s">
        <v>479</v>
      </c>
      <c r="C277" s="163">
        <v>1200000</v>
      </c>
      <c r="D277" s="163"/>
      <c r="E277" s="163"/>
      <c r="F277" s="163">
        <v>1200000</v>
      </c>
      <c r="G277" s="163">
        <v>984000</v>
      </c>
      <c r="H277" s="164">
        <v>948000</v>
      </c>
    </row>
    <row r="278" spans="1:8" ht="10.5">
      <c r="A278" s="161">
        <v>280</v>
      </c>
      <c r="B278" s="162" t="s">
        <v>480</v>
      </c>
      <c r="C278" s="163">
        <v>0</v>
      </c>
      <c r="D278" s="163">
        <v>3415998</v>
      </c>
      <c r="E278" s="163"/>
      <c r="F278" s="163">
        <v>3415998</v>
      </c>
      <c r="G278" s="163">
        <v>0</v>
      </c>
      <c r="H278" s="164">
        <v>2681511</v>
      </c>
    </row>
    <row r="279" spans="1:8" ht="10.5">
      <c r="A279" s="161">
        <v>281</v>
      </c>
      <c r="B279" s="162" t="s">
        <v>481</v>
      </c>
      <c r="C279" s="166">
        <v>276008250</v>
      </c>
      <c r="D279" s="166">
        <v>3415998</v>
      </c>
      <c r="E279" s="166">
        <v>0</v>
      </c>
      <c r="F279" s="166">
        <v>279424248</v>
      </c>
      <c r="G279" s="166">
        <v>188791668</v>
      </c>
      <c r="H279" s="167">
        <v>174912684</v>
      </c>
    </row>
    <row r="280" spans="1:8" ht="10.5">
      <c r="A280" s="161">
        <v>282</v>
      </c>
      <c r="B280" s="162"/>
      <c r="C280" s="163"/>
      <c r="D280" s="163"/>
      <c r="E280" s="163"/>
      <c r="F280" s="163"/>
      <c r="G280" s="163"/>
      <c r="H280" s="164"/>
    </row>
    <row r="281" spans="1:8" ht="10.5">
      <c r="A281" s="161">
        <v>283</v>
      </c>
      <c r="B281" s="162" t="s">
        <v>482</v>
      </c>
      <c r="C281" s="163"/>
      <c r="D281" s="163"/>
      <c r="E281" s="163"/>
      <c r="F281" s="163"/>
      <c r="G281" s="163"/>
      <c r="H281" s="164"/>
    </row>
    <row r="282" spans="1:8" ht="10.5">
      <c r="A282" s="161">
        <v>284</v>
      </c>
      <c r="B282" s="162" t="s">
        <v>483</v>
      </c>
      <c r="C282" s="163">
        <v>2222000</v>
      </c>
      <c r="D282" s="163"/>
      <c r="E282" s="163"/>
      <c r="F282" s="163">
        <v>2222000</v>
      </c>
      <c r="G282" s="163">
        <v>1555400</v>
      </c>
      <c r="H282" s="164">
        <v>1488740</v>
      </c>
    </row>
    <row r="283" spans="1:8" ht="10.5">
      <c r="A283" s="161">
        <v>285</v>
      </c>
      <c r="B283" s="162" t="s">
        <v>484</v>
      </c>
      <c r="C283" s="163">
        <v>1642000</v>
      </c>
      <c r="D283" s="163"/>
      <c r="E283" s="163"/>
      <c r="F283" s="163">
        <v>1642000</v>
      </c>
      <c r="G283" s="163">
        <v>1149400</v>
      </c>
      <c r="H283" s="164">
        <v>1100141</v>
      </c>
    </row>
    <row r="284" spans="1:8" ht="10.5">
      <c r="A284" s="161">
        <v>286</v>
      </c>
      <c r="B284" s="162" t="s">
        <v>485</v>
      </c>
      <c r="C284" s="163">
        <v>674000</v>
      </c>
      <c r="D284" s="163"/>
      <c r="E284" s="163"/>
      <c r="F284" s="163">
        <v>674000</v>
      </c>
      <c r="G284" s="163">
        <v>471800</v>
      </c>
      <c r="H284" s="164">
        <v>451579</v>
      </c>
    </row>
    <row r="285" spans="1:8" ht="10.5">
      <c r="A285" s="161">
        <v>287</v>
      </c>
      <c r="B285" s="162" t="s">
        <v>486</v>
      </c>
      <c r="C285" s="163">
        <v>0</v>
      </c>
      <c r="D285" s="163"/>
      <c r="E285" s="163"/>
      <c r="F285" s="163">
        <v>0</v>
      </c>
      <c r="G285" s="163">
        <v>0</v>
      </c>
      <c r="H285" s="164">
        <v>0</v>
      </c>
    </row>
    <row r="286" spans="1:8" ht="10.5">
      <c r="A286" s="161">
        <v>289</v>
      </c>
      <c r="B286" s="162" t="s">
        <v>487</v>
      </c>
      <c r="C286" s="163">
        <v>800000</v>
      </c>
      <c r="D286" s="163"/>
      <c r="E286" s="163"/>
      <c r="F286" s="163">
        <v>800000</v>
      </c>
      <c r="G286" s="163">
        <v>560000</v>
      </c>
      <c r="H286" s="164">
        <v>536000</v>
      </c>
    </row>
    <row r="287" spans="1:8" ht="10.5">
      <c r="A287" s="161">
        <v>290</v>
      </c>
      <c r="B287" s="162" t="s">
        <v>488</v>
      </c>
      <c r="C287" s="163">
        <v>720000</v>
      </c>
      <c r="D287" s="163"/>
      <c r="E287" s="163"/>
      <c r="F287" s="163">
        <v>720000</v>
      </c>
      <c r="G287" s="163">
        <v>504000</v>
      </c>
      <c r="H287" s="164">
        <v>482401</v>
      </c>
    </row>
    <row r="288" spans="1:8" ht="10.5">
      <c r="A288" s="161">
        <v>291</v>
      </c>
      <c r="B288" s="162" t="s">
        <v>489</v>
      </c>
      <c r="C288" s="163">
        <v>219000</v>
      </c>
      <c r="D288" s="163"/>
      <c r="E288" s="163"/>
      <c r="F288" s="163">
        <v>219000</v>
      </c>
      <c r="G288" s="163">
        <v>153301</v>
      </c>
      <c r="H288" s="164">
        <v>146731</v>
      </c>
    </row>
    <row r="289" spans="1:8" ht="10.5">
      <c r="A289" s="161">
        <v>292</v>
      </c>
      <c r="B289" s="162" t="s">
        <v>490</v>
      </c>
      <c r="C289" s="163">
        <v>4000000</v>
      </c>
      <c r="D289" s="163">
        <v>1324819</v>
      </c>
      <c r="E289" s="163"/>
      <c r="F289" s="163">
        <v>5324819</v>
      </c>
      <c r="G289" s="163">
        <v>2800000</v>
      </c>
      <c r="H289" s="164">
        <v>4015808</v>
      </c>
    </row>
    <row r="290" spans="1:8" ht="10.5">
      <c r="A290" s="161">
        <v>293</v>
      </c>
      <c r="B290" s="162" t="s">
        <v>491</v>
      </c>
      <c r="C290" s="163">
        <v>465000</v>
      </c>
      <c r="D290" s="163"/>
      <c r="E290" s="163"/>
      <c r="F290" s="163">
        <v>465000</v>
      </c>
      <c r="G290" s="163">
        <v>325503</v>
      </c>
      <c r="H290" s="164">
        <v>311553</v>
      </c>
    </row>
    <row r="291" spans="1:8" ht="10.5">
      <c r="A291" s="161">
        <v>294</v>
      </c>
      <c r="B291" s="162" t="s">
        <v>492</v>
      </c>
      <c r="C291" s="163">
        <v>9000000</v>
      </c>
      <c r="D291" s="163"/>
      <c r="E291" s="163"/>
      <c r="F291" s="163">
        <v>9000000</v>
      </c>
      <c r="G291" s="163">
        <v>7230000</v>
      </c>
      <c r="H291" s="164">
        <v>6960000</v>
      </c>
    </row>
    <row r="292" spans="1:8" ht="10.5">
      <c r="A292" s="161">
        <v>295</v>
      </c>
      <c r="B292" s="162" t="s">
        <v>493</v>
      </c>
      <c r="C292" s="163">
        <v>1500000</v>
      </c>
      <c r="D292" s="163"/>
      <c r="E292" s="163"/>
      <c r="F292" s="163">
        <v>1500000</v>
      </c>
      <c r="G292" s="163">
        <v>1230000</v>
      </c>
      <c r="H292" s="164">
        <v>1185001</v>
      </c>
    </row>
    <row r="293" spans="1:8" ht="10.5">
      <c r="A293" s="161">
        <v>296</v>
      </c>
      <c r="B293" s="162" t="s">
        <v>494</v>
      </c>
      <c r="C293" s="163">
        <v>2545000</v>
      </c>
      <c r="D293" s="163"/>
      <c r="E293" s="163"/>
      <c r="F293" s="163">
        <v>2545000</v>
      </c>
      <c r="G293" s="163">
        <v>2086900</v>
      </c>
      <c r="H293" s="164">
        <v>2010551</v>
      </c>
    </row>
    <row r="294" spans="1:8" ht="10.5">
      <c r="A294" s="161">
        <v>297</v>
      </c>
      <c r="B294" s="162" t="s">
        <v>495</v>
      </c>
      <c r="C294" s="163">
        <v>0</v>
      </c>
      <c r="D294" s="163">
        <v>4840322</v>
      </c>
      <c r="E294" s="163"/>
      <c r="F294" s="163">
        <v>4840322</v>
      </c>
      <c r="G294" s="163">
        <v>0</v>
      </c>
      <c r="H294" s="164">
        <v>4816054.084219178</v>
      </c>
    </row>
    <row r="295" spans="1:8" ht="10.5">
      <c r="A295" s="161">
        <v>298</v>
      </c>
      <c r="B295" s="162" t="s">
        <v>496</v>
      </c>
      <c r="C295" s="166">
        <v>23787000</v>
      </c>
      <c r="D295" s="166">
        <v>6165141</v>
      </c>
      <c r="E295" s="166">
        <v>0</v>
      </c>
      <c r="F295" s="166">
        <v>29952141</v>
      </c>
      <c r="G295" s="166">
        <v>20207134</v>
      </c>
      <c r="H295" s="167">
        <f>SUM(H282:H294)</f>
        <v>23504559.08421918</v>
      </c>
    </row>
    <row r="296" spans="1:8" ht="10.5">
      <c r="A296" s="161">
        <v>299</v>
      </c>
      <c r="B296" s="162" t="s">
        <v>497</v>
      </c>
      <c r="C296" s="163"/>
      <c r="D296" s="163"/>
      <c r="E296" s="163"/>
      <c r="F296" s="163"/>
      <c r="G296" s="163"/>
      <c r="H296" s="164"/>
    </row>
    <row r="297" spans="1:8" ht="10.5">
      <c r="A297" s="161">
        <v>300</v>
      </c>
      <c r="B297" s="162" t="s">
        <v>498</v>
      </c>
      <c r="C297" s="163">
        <v>800000</v>
      </c>
      <c r="D297" s="163"/>
      <c r="E297" s="163"/>
      <c r="F297" s="163">
        <v>800000</v>
      </c>
      <c r="G297" s="163">
        <v>560000</v>
      </c>
      <c r="H297" s="164">
        <v>536000</v>
      </c>
    </row>
    <row r="298" spans="1:8" ht="10.5">
      <c r="A298" s="161">
        <v>301</v>
      </c>
      <c r="B298" s="162" t="s">
        <v>499</v>
      </c>
      <c r="C298" s="163">
        <v>200000</v>
      </c>
      <c r="D298" s="163"/>
      <c r="E298" s="163"/>
      <c r="F298" s="163">
        <v>200000</v>
      </c>
      <c r="G298" s="163">
        <v>140000</v>
      </c>
      <c r="H298" s="164">
        <v>134001</v>
      </c>
    </row>
    <row r="299" spans="1:8" ht="10.5">
      <c r="A299" s="161">
        <v>302</v>
      </c>
      <c r="B299" s="162" t="s">
        <v>500</v>
      </c>
      <c r="C299" s="163">
        <v>419000</v>
      </c>
      <c r="D299" s="163"/>
      <c r="E299" s="163"/>
      <c r="F299" s="163">
        <v>419000</v>
      </c>
      <c r="G299" s="163">
        <v>293301</v>
      </c>
      <c r="H299" s="164">
        <v>280732</v>
      </c>
    </row>
    <row r="300" spans="1:8" ht="10.5">
      <c r="A300" s="161">
        <v>303</v>
      </c>
      <c r="B300" s="162">
        <v>0</v>
      </c>
      <c r="C300" s="163">
        <v>0</v>
      </c>
      <c r="D300" s="163"/>
      <c r="E300" s="163"/>
      <c r="F300" s="163">
        <v>0</v>
      </c>
      <c r="G300" s="163">
        <v>0</v>
      </c>
      <c r="H300" s="164">
        <v>0</v>
      </c>
    </row>
    <row r="301" spans="1:8" ht="10.5">
      <c r="A301" s="161">
        <v>304</v>
      </c>
      <c r="B301" s="162" t="s">
        <v>501</v>
      </c>
      <c r="C301" s="166">
        <v>1419000</v>
      </c>
      <c r="D301" s="166">
        <v>0</v>
      </c>
      <c r="E301" s="166">
        <v>0</v>
      </c>
      <c r="F301" s="166">
        <v>1419000</v>
      </c>
      <c r="G301" s="166">
        <v>993301</v>
      </c>
      <c r="H301" s="167">
        <v>950733</v>
      </c>
    </row>
    <row r="302" spans="1:8" ht="10.5">
      <c r="A302" s="161">
        <v>303</v>
      </c>
      <c r="B302" s="162"/>
      <c r="C302" s="163"/>
      <c r="D302" s="166"/>
      <c r="E302" s="166"/>
      <c r="F302" s="166"/>
      <c r="G302" s="166"/>
      <c r="H302" s="167"/>
    </row>
    <row r="303" spans="1:8" ht="10.5">
      <c r="A303" s="161">
        <v>305</v>
      </c>
      <c r="B303" s="162" t="s">
        <v>502</v>
      </c>
      <c r="C303" s="166">
        <v>304630248</v>
      </c>
      <c r="D303" s="166">
        <v>6165141</v>
      </c>
      <c r="E303" s="166">
        <v>0</v>
      </c>
      <c r="F303" s="166">
        <v>310795389</v>
      </c>
      <c r="G303" s="166">
        <v>201711855</v>
      </c>
      <c r="H303" s="167">
        <v>199367976.0842192</v>
      </c>
    </row>
    <row r="304" spans="1:8" ht="10.5">
      <c r="A304" s="161">
        <v>306</v>
      </c>
      <c r="B304" s="162" t="s">
        <v>503</v>
      </c>
      <c r="C304" s="163">
        <v>549864228</v>
      </c>
      <c r="D304" s="163">
        <v>6165141</v>
      </c>
      <c r="E304" s="163">
        <v>0</v>
      </c>
      <c r="F304" s="163">
        <v>556029369</v>
      </c>
      <c r="G304" s="163">
        <v>515722884</v>
      </c>
      <c r="H304" s="164">
        <v>391576500.0842192</v>
      </c>
    </row>
    <row r="305" spans="1:8" ht="10.5">
      <c r="A305" s="161">
        <v>307</v>
      </c>
      <c r="B305" s="162"/>
      <c r="C305" s="163"/>
      <c r="D305" s="163"/>
      <c r="E305" s="163"/>
      <c r="F305" s="163"/>
      <c r="G305" s="163"/>
      <c r="H305" s="164"/>
    </row>
    <row r="306" spans="1:8" ht="10.5">
      <c r="A306" s="161">
        <v>308</v>
      </c>
      <c r="B306" s="162" t="s">
        <v>504</v>
      </c>
      <c r="C306" s="163"/>
      <c r="D306" s="163"/>
      <c r="E306" s="163"/>
      <c r="F306" s="163"/>
      <c r="G306" s="163"/>
      <c r="H306" s="164"/>
    </row>
    <row r="307" spans="1:8" ht="10.5">
      <c r="A307" s="161">
        <v>309</v>
      </c>
      <c r="B307" s="162" t="s">
        <v>505</v>
      </c>
      <c r="C307" s="163">
        <v>7920</v>
      </c>
      <c r="D307" s="163"/>
      <c r="E307" s="163"/>
      <c r="F307" s="163">
        <v>7920</v>
      </c>
      <c r="G307" s="163">
        <v>6359</v>
      </c>
      <c r="H307" s="164">
        <v>6201</v>
      </c>
    </row>
    <row r="308" spans="1:8" ht="10.5">
      <c r="A308" s="161">
        <v>310</v>
      </c>
      <c r="B308" s="162" t="s">
        <v>506</v>
      </c>
      <c r="C308" s="163">
        <v>125000</v>
      </c>
      <c r="D308" s="163"/>
      <c r="E308" s="163"/>
      <c r="F308" s="163">
        <v>125000</v>
      </c>
      <c r="G308" s="163">
        <v>104375</v>
      </c>
      <c r="H308" s="164">
        <v>101876</v>
      </c>
    </row>
    <row r="309" spans="1:8" ht="10.5">
      <c r="A309" s="161">
        <v>311</v>
      </c>
      <c r="B309" s="162"/>
      <c r="C309" s="163">
        <v>0</v>
      </c>
      <c r="D309" s="163"/>
      <c r="E309" s="163"/>
      <c r="F309" s="163">
        <v>0</v>
      </c>
      <c r="G309" s="163">
        <v>0</v>
      </c>
      <c r="H309" s="164">
        <v>0</v>
      </c>
    </row>
    <row r="310" spans="1:8" ht="9">
      <c r="A310" s="161">
        <v>312</v>
      </c>
      <c r="B310" s="165" t="s">
        <v>507</v>
      </c>
      <c r="C310" s="166">
        <v>132920</v>
      </c>
      <c r="D310" s="166">
        <v>0</v>
      </c>
      <c r="E310" s="166">
        <v>0</v>
      </c>
      <c r="F310" s="166">
        <v>132920</v>
      </c>
      <c r="G310" s="166">
        <v>110734</v>
      </c>
      <c r="H310" s="167">
        <v>108077</v>
      </c>
    </row>
    <row r="311" spans="1:8" ht="10.5">
      <c r="A311" s="161">
        <v>313</v>
      </c>
      <c r="B311" s="162"/>
      <c r="C311" s="163"/>
      <c r="D311" s="159"/>
      <c r="E311" s="159"/>
      <c r="F311" s="159"/>
      <c r="G311" s="159"/>
      <c r="H311" s="160"/>
    </row>
    <row r="312" spans="1:8" ht="10.5">
      <c r="A312" s="161">
        <v>314</v>
      </c>
      <c r="B312" s="162" t="s">
        <v>508</v>
      </c>
      <c r="C312" s="163">
        <v>0</v>
      </c>
      <c r="D312" s="163">
        <v>1366800</v>
      </c>
      <c r="E312" s="163">
        <v>0</v>
      </c>
      <c r="F312" s="163">
        <v>1366800</v>
      </c>
      <c r="G312" s="163">
        <v>0</v>
      </c>
      <c r="H312" s="164">
        <v>177264.8904109589</v>
      </c>
    </row>
    <row r="313" spans="1:8" ht="10.5">
      <c r="A313" s="161">
        <v>315</v>
      </c>
      <c r="B313" s="162" t="s">
        <v>509</v>
      </c>
      <c r="C313" s="163">
        <v>152400</v>
      </c>
      <c r="D313" s="163"/>
      <c r="E313" s="163"/>
      <c r="F313" s="163">
        <v>152400</v>
      </c>
      <c r="G313" s="163">
        <v>152400</v>
      </c>
      <c r="H313" s="164">
        <v>102108</v>
      </c>
    </row>
    <row r="314" spans="1:8" ht="10.5">
      <c r="A314" s="161">
        <v>316</v>
      </c>
      <c r="B314" s="162" t="s">
        <v>510</v>
      </c>
      <c r="C314" s="163">
        <v>0</v>
      </c>
      <c r="D314" s="163">
        <v>180000</v>
      </c>
      <c r="E314" s="163"/>
      <c r="F314" s="163">
        <v>180000</v>
      </c>
      <c r="G314" s="163">
        <v>0</v>
      </c>
      <c r="H314" s="164">
        <v>75156.8904109589</v>
      </c>
    </row>
    <row r="315" spans="1:8" ht="10.5">
      <c r="A315" s="161">
        <v>317</v>
      </c>
      <c r="B315" s="162" t="s">
        <v>511</v>
      </c>
      <c r="C315" s="163">
        <v>0</v>
      </c>
      <c r="D315" s="163">
        <v>280000</v>
      </c>
      <c r="E315" s="163"/>
      <c r="F315" s="163">
        <v>280000</v>
      </c>
      <c r="G315" s="163">
        <v>0</v>
      </c>
      <c r="H315" s="164">
        <v>0</v>
      </c>
    </row>
    <row r="316" spans="1:8" ht="10.5">
      <c r="A316" s="161">
        <v>318</v>
      </c>
      <c r="B316" s="162" t="s">
        <v>512</v>
      </c>
      <c r="C316" s="163">
        <v>0</v>
      </c>
      <c r="D316" s="163">
        <v>12500</v>
      </c>
      <c r="E316" s="163"/>
      <c r="F316" s="163">
        <v>12500</v>
      </c>
      <c r="G316" s="163">
        <v>0</v>
      </c>
      <c r="H316" s="164">
        <v>0</v>
      </c>
    </row>
    <row r="317" spans="1:8" ht="10.5">
      <c r="A317" s="161">
        <v>319</v>
      </c>
      <c r="B317" s="162" t="s">
        <v>513</v>
      </c>
      <c r="C317" s="163">
        <v>0</v>
      </c>
      <c r="D317" s="163">
        <v>16000</v>
      </c>
      <c r="E317" s="163"/>
      <c r="F317" s="163">
        <v>16000</v>
      </c>
      <c r="G317" s="163">
        <v>0</v>
      </c>
      <c r="H317" s="164">
        <v>0</v>
      </c>
    </row>
    <row r="318" spans="1:8" ht="10.5">
      <c r="A318" s="161">
        <v>320</v>
      </c>
      <c r="B318" s="162" t="s">
        <v>514</v>
      </c>
      <c r="C318" s="163">
        <v>0</v>
      </c>
      <c r="D318" s="163">
        <v>59900</v>
      </c>
      <c r="E318" s="163"/>
      <c r="F318" s="163">
        <v>59900</v>
      </c>
      <c r="G318" s="163">
        <v>0</v>
      </c>
      <c r="H318" s="164">
        <v>0</v>
      </c>
    </row>
    <row r="319" spans="1:8" ht="10.5">
      <c r="A319" s="161">
        <v>321</v>
      </c>
      <c r="B319" s="162" t="s">
        <v>515</v>
      </c>
      <c r="C319" s="163">
        <v>0</v>
      </c>
      <c r="D319" s="163">
        <v>666000</v>
      </c>
      <c r="E319" s="163"/>
      <c r="F319" s="163">
        <v>666000</v>
      </c>
      <c r="G319" s="163">
        <v>0</v>
      </c>
      <c r="H319" s="164">
        <v>0</v>
      </c>
    </row>
    <row r="320" spans="1:8" ht="10.5">
      <c r="A320" s="161">
        <v>322</v>
      </c>
      <c r="B320" s="162"/>
      <c r="C320" s="163"/>
      <c r="D320" s="171"/>
      <c r="E320" s="171"/>
      <c r="F320" s="171"/>
      <c r="G320" s="171"/>
      <c r="H320" s="172"/>
    </row>
    <row r="321" spans="1:8" ht="10.5">
      <c r="A321" s="161">
        <v>323</v>
      </c>
      <c r="B321" s="162" t="s">
        <v>516</v>
      </c>
      <c r="C321" s="163"/>
      <c r="D321" s="163"/>
      <c r="E321" s="163"/>
      <c r="F321" s="163"/>
      <c r="G321" s="163"/>
      <c r="H321" s="164"/>
    </row>
    <row r="322" spans="1:8" ht="10.5">
      <c r="A322" s="161">
        <v>324</v>
      </c>
      <c r="B322" s="162" t="s">
        <v>517</v>
      </c>
      <c r="C322" s="163">
        <v>130000</v>
      </c>
      <c r="D322" s="168"/>
      <c r="E322" s="168"/>
      <c r="F322" s="163">
        <v>130000</v>
      </c>
      <c r="G322" s="163">
        <v>0</v>
      </c>
      <c r="H322" s="164">
        <v>0</v>
      </c>
    </row>
    <row r="323" spans="1:8" ht="10.5">
      <c r="A323" s="161">
        <v>325</v>
      </c>
      <c r="B323" s="162" t="s">
        <v>518</v>
      </c>
      <c r="C323" s="163">
        <v>12000</v>
      </c>
      <c r="D323" s="168"/>
      <c r="E323" s="168"/>
      <c r="F323" s="163">
        <v>12000</v>
      </c>
      <c r="G323" s="163">
        <v>0</v>
      </c>
      <c r="H323" s="164">
        <v>0</v>
      </c>
    </row>
    <row r="324" spans="1:8" ht="10.5">
      <c r="A324" s="161">
        <v>326</v>
      </c>
      <c r="B324" s="162" t="s">
        <v>519</v>
      </c>
      <c r="C324" s="163">
        <v>365000</v>
      </c>
      <c r="D324" s="168"/>
      <c r="E324" s="168"/>
      <c r="F324" s="163">
        <v>365000</v>
      </c>
      <c r="G324" s="163">
        <v>0</v>
      </c>
      <c r="H324" s="164">
        <v>0</v>
      </c>
    </row>
    <row r="325" spans="1:8" ht="10.5">
      <c r="A325" s="161">
        <v>327</v>
      </c>
      <c r="B325" s="162" t="s">
        <v>520</v>
      </c>
      <c r="C325" s="163">
        <v>361250</v>
      </c>
      <c r="D325" s="168"/>
      <c r="E325" s="168"/>
      <c r="F325" s="163">
        <v>361250</v>
      </c>
      <c r="G325" s="163">
        <v>0</v>
      </c>
      <c r="H325" s="164">
        <v>0</v>
      </c>
    </row>
    <row r="326" spans="1:8" ht="10.5">
      <c r="A326" s="161">
        <v>328</v>
      </c>
      <c r="B326" s="162" t="s">
        <v>521</v>
      </c>
      <c r="C326" s="163">
        <v>100000</v>
      </c>
      <c r="D326" s="168"/>
      <c r="E326" s="168"/>
      <c r="F326" s="163">
        <v>100000</v>
      </c>
      <c r="G326" s="163">
        <v>0</v>
      </c>
      <c r="H326" s="164">
        <v>0</v>
      </c>
    </row>
    <row r="327" spans="1:8" ht="10.5">
      <c r="A327" s="161">
        <v>329</v>
      </c>
      <c r="B327" s="162" t="s">
        <v>522</v>
      </c>
      <c r="C327" s="163">
        <v>0</v>
      </c>
      <c r="D327" s="168"/>
      <c r="E327" s="168"/>
      <c r="F327" s="163">
        <v>0</v>
      </c>
      <c r="G327" s="163">
        <v>0</v>
      </c>
      <c r="H327" s="164">
        <v>0</v>
      </c>
    </row>
    <row r="328" spans="1:8" ht="10.5">
      <c r="A328" s="161">
        <v>330</v>
      </c>
      <c r="B328" s="162" t="s">
        <v>523</v>
      </c>
      <c r="C328" s="163">
        <v>0</v>
      </c>
      <c r="D328" s="168"/>
      <c r="E328" s="168"/>
      <c r="F328" s="163">
        <v>0</v>
      </c>
      <c r="G328" s="163">
        <v>0</v>
      </c>
      <c r="H328" s="164">
        <v>0</v>
      </c>
    </row>
    <row r="329" spans="1:8" ht="10.5">
      <c r="A329" s="161">
        <v>331</v>
      </c>
      <c r="B329" s="162" t="s">
        <v>524</v>
      </c>
      <c r="C329" s="163">
        <v>624000</v>
      </c>
      <c r="D329" s="168"/>
      <c r="E329" s="168"/>
      <c r="F329" s="163">
        <v>624000</v>
      </c>
      <c r="G329" s="163">
        <v>0</v>
      </c>
      <c r="H329" s="164">
        <v>0</v>
      </c>
    </row>
    <row r="330" spans="1:8" ht="10.5">
      <c r="A330" s="161">
        <v>332</v>
      </c>
      <c r="B330" s="162" t="s">
        <v>525</v>
      </c>
      <c r="C330" s="163">
        <v>66000</v>
      </c>
      <c r="D330" s="168"/>
      <c r="E330" s="168"/>
      <c r="F330" s="163">
        <v>66000</v>
      </c>
      <c r="G330" s="163">
        <v>0</v>
      </c>
      <c r="H330" s="164">
        <v>0</v>
      </c>
    </row>
    <row r="331" spans="1:8" ht="10.5">
      <c r="A331" s="161">
        <v>333</v>
      </c>
      <c r="B331" s="162">
        <v>0</v>
      </c>
      <c r="C331" s="163">
        <v>0</v>
      </c>
      <c r="D331" s="168"/>
      <c r="E331" s="168"/>
      <c r="F331" s="163">
        <v>0</v>
      </c>
      <c r="G331" s="163">
        <v>0</v>
      </c>
      <c r="H331" s="164">
        <v>0</v>
      </c>
    </row>
    <row r="332" spans="1:8" ht="10.5">
      <c r="A332" s="161">
        <v>334</v>
      </c>
      <c r="B332" s="162" t="s">
        <v>526</v>
      </c>
      <c r="C332" s="166">
        <v>1658250</v>
      </c>
      <c r="D332" s="166">
        <v>0</v>
      </c>
      <c r="E332" s="166">
        <v>0</v>
      </c>
      <c r="F332" s="166">
        <v>1658250</v>
      </c>
      <c r="G332" s="166">
        <v>0</v>
      </c>
      <c r="H332" s="167">
        <v>0</v>
      </c>
    </row>
    <row r="333" spans="1:8" ht="10.5">
      <c r="A333" s="161">
        <v>335</v>
      </c>
      <c r="B333" s="162"/>
      <c r="C333" s="166"/>
      <c r="D333" s="166"/>
      <c r="E333" s="166"/>
      <c r="F333" s="166"/>
      <c r="G333" s="166"/>
      <c r="H333" s="167"/>
    </row>
    <row r="334" spans="1:8" ht="10.5">
      <c r="A334" s="161">
        <v>336</v>
      </c>
      <c r="B334" s="162" t="s">
        <v>527</v>
      </c>
      <c r="C334" s="166">
        <v>3025050</v>
      </c>
      <c r="D334" s="166">
        <v>0</v>
      </c>
      <c r="E334" s="166">
        <v>0</v>
      </c>
      <c r="F334" s="166">
        <v>3025050</v>
      </c>
      <c r="G334" s="166">
        <v>204912.94520547945</v>
      </c>
      <c r="H334" s="167">
        <v>177264.8904109589</v>
      </c>
    </row>
    <row r="335" spans="1:8" ht="10.5">
      <c r="A335" s="161">
        <v>337</v>
      </c>
      <c r="B335" s="162"/>
      <c r="C335" s="163"/>
      <c r="D335" s="163"/>
      <c r="E335" s="163"/>
      <c r="F335" s="163"/>
      <c r="G335" s="163"/>
      <c r="H335" s="164"/>
    </row>
    <row r="336" spans="1:8" ht="10.5">
      <c r="A336" s="161">
        <v>338</v>
      </c>
      <c r="B336" s="162" t="s">
        <v>528</v>
      </c>
      <c r="C336" s="163"/>
      <c r="D336" s="163"/>
      <c r="E336" s="163"/>
      <c r="F336" s="163"/>
      <c r="G336" s="163"/>
      <c r="H336" s="164"/>
    </row>
    <row r="337" spans="1:8" ht="10.5">
      <c r="A337" s="161">
        <v>339</v>
      </c>
      <c r="B337" s="162" t="s">
        <v>529</v>
      </c>
      <c r="C337" s="163">
        <v>0</v>
      </c>
      <c r="D337" s="168"/>
      <c r="E337" s="168"/>
      <c r="F337" s="163">
        <v>0</v>
      </c>
      <c r="G337" s="163">
        <v>0</v>
      </c>
      <c r="H337" s="164">
        <v>0</v>
      </c>
    </row>
    <row r="338" spans="1:8" ht="10.5">
      <c r="A338" s="161">
        <v>340</v>
      </c>
      <c r="B338" s="162" t="s">
        <v>530</v>
      </c>
      <c r="C338" s="163">
        <v>0</v>
      </c>
      <c r="D338" s="168"/>
      <c r="E338" s="168"/>
      <c r="F338" s="163">
        <v>0</v>
      </c>
      <c r="G338" s="163">
        <v>0</v>
      </c>
      <c r="H338" s="164">
        <v>0</v>
      </c>
    </row>
    <row r="339" spans="1:8" ht="10.5">
      <c r="A339" s="161">
        <v>341</v>
      </c>
      <c r="B339" s="162" t="s">
        <v>531</v>
      </c>
      <c r="C339" s="163">
        <v>179000</v>
      </c>
      <c r="D339" s="168"/>
      <c r="E339" s="168"/>
      <c r="F339" s="163">
        <v>179000</v>
      </c>
      <c r="G339" s="163">
        <v>0</v>
      </c>
      <c r="H339" s="164">
        <v>0</v>
      </c>
    </row>
    <row r="340" spans="1:8" ht="10.5">
      <c r="A340" s="161">
        <v>342</v>
      </c>
      <c r="B340" s="162" t="s">
        <v>532</v>
      </c>
      <c r="C340" s="163">
        <v>91750</v>
      </c>
      <c r="D340" s="168"/>
      <c r="E340" s="168"/>
      <c r="F340" s="163">
        <v>91750</v>
      </c>
      <c r="G340" s="163">
        <v>0</v>
      </c>
      <c r="H340" s="164">
        <v>0</v>
      </c>
    </row>
    <row r="341" spans="1:8" ht="10.5">
      <c r="A341" s="161">
        <v>343</v>
      </c>
      <c r="B341" s="162" t="s">
        <v>533</v>
      </c>
      <c r="C341" s="163">
        <v>0</v>
      </c>
      <c r="D341" s="168"/>
      <c r="E341" s="168"/>
      <c r="F341" s="163">
        <v>0</v>
      </c>
      <c r="G341" s="163">
        <v>0</v>
      </c>
      <c r="H341" s="164">
        <v>0</v>
      </c>
    </row>
    <row r="342" spans="1:8" ht="10.5">
      <c r="A342" s="161">
        <v>344</v>
      </c>
      <c r="B342" s="162" t="s">
        <v>534</v>
      </c>
      <c r="C342" s="163">
        <v>66700</v>
      </c>
      <c r="D342" s="168"/>
      <c r="E342" s="168"/>
      <c r="F342" s="163">
        <v>66700</v>
      </c>
      <c r="G342" s="163">
        <v>0</v>
      </c>
      <c r="H342" s="164">
        <v>0</v>
      </c>
    </row>
    <row r="343" spans="1:8" ht="10.5">
      <c r="A343" s="161">
        <v>345</v>
      </c>
      <c r="B343" s="162" t="s">
        <v>535</v>
      </c>
      <c r="C343" s="163">
        <v>88000</v>
      </c>
      <c r="D343" s="168"/>
      <c r="E343" s="168"/>
      <c r="F343" s="163">
        <v>88000</v>
      </c>
      <c r="G343" s="163">
        <v>0</v>
      </c>
      <c r="H343" s="164">
        <v>0</v>
      </c>
    </row>
    <row r="344" spans="1:8" ht="10.5">
      <c r="A344" s="161">
        <v>346</v>
      </c>
      <c r="B344" s="162" t="s">
        <v>536</v>
      </c>
      <c r="C344" s="163">
        <v>54392</v>
      </c>
      <c r="D344" s="168"/>
      <c r="E344" s="168"/>
      <c r="F344" s="163">
        <v>54392</v>
      </c>
      <c r="G344" s="163">
        <v>0.4800000000032014</v>
      </c>
      <c r="H344" s="164">
        <v>0.4800000000032014</v>
      </c>
    </row>
    <row r="345" spans="1:8" ht="10.5">
      <c r="A345" s="161">
        <v>348</v>
      </c>
      <c r="B345" s="162" t="s">
        <v>537</v>
      </c>
      <c r="C345" s="163">
        <v>90500</v>
      </c>
      <c r="D345" s="168"/>
      <c r="E345" s="168"/>
      <c r="F345" s="163">
        <v>90500</v>
      </c>
      <c r="G345" s="163">
        <v>0</v>
      </c>
      <c r="H345" s="164">
        <v>0</v>
      </c>
    </row>
    <row r="346" spans="1:8" ht="10.5">
      <c r="A346" s="161">
        <v>349</v>
      </c>
      <c r="B346" s="162" t="s">
        <v>538</v>
      </c>
      <c r="C346" s="163">
        <v>136000</v>
      </c>
      <c r="D346" s="168"/>
      <c r="E346" s="168"/>
      <c r="F346" s="163">
        <v>136000</v>
      </c>
      <c r="G346" s="163">
        <v>76246</v>
      </c>
      <c r="H346" s="164">
        <v>56526</v>
      </c>
    </row>
    <row r="347" spans="1:8" ht="10.5">
      <c r="A347" s="161">
        <v>350</v>
      </c>
      <c r="B347" s="162" t="s">
        <v>539</v>
      </c>
      <c r="C347" s="163">
        <v>325000</v>
      </c>
      <c r="D347" s="168"/>
      <c r="E347" s="168"/>
      <c r="F347" s="163">
        <v>325000</v>
      </c>
      <c r="G347" s="163">
        <v>297446</v>
      </c>
      <c r="H347" s="164">
        <v>250321</v>
      </c>
    </row>
    <row r="348" spans="1:8" ht="10.5">
      <c r="A348" s="161">
        <v>351</v>
      </c>
      <c r="B348" s="162" t="s">
        <v>540</v>
      </c>
      <c r="C348" s="163">
        <v>222504</v>
      </c>
      <c r="D348" s="168"/>
      <c r="E348" s="168"/>
      <c r="F348" s="163">
        <v>222504</v>
      </c>
      <c r="G348" s="163">
        <v>203640</v>
      </c>
      <c r="H348" s="164">
        <v>171377</v>
      </c>
    </row>
    <row r="349" spans="1:8" ht="10.5">
      <c r="A349" s="161">
        <v>352</v>
      </c>
      <c r="B349" s="162" t="s">
        <v>541</v>
      </c>
      <c r="C349" s="163">
        <v>319999</v>
      </c>
      <c r="D349" s="168"/>
      <c r="E349" s="168"/>
      <c r="F349" s="163">
        <v>319999</v>
      </c>
      <c r="G349" s="163">
        <v>296672</v>
      </c>
      <c r="H349" s="164">
        <v>250273</v>
      </c>
    </row>
    <row r="350" spans="1:8" ht="10.5">
      <c r="A350" s="161">
        <v>353</v>
      </c>
      <c r="B350" s="162" t="s">
        <v>542</v>
      </c>
      <c r="C350" s="163">
        <v>1559832</v>
      </c>
      <c r="D350" s="168"/>
      <c r="E350" s="168"/>
      <c r="F350" s="163">
        <v>1559832</v>
      </c>
      <c r="G350" s="163">
        <v>1470845</v>
      </c>
      <c r="H350" s="164">
        <v>1244669</v>
      </c>
    </row>
    <row r="351" spans="1:8" ht="10.5">
      <c r="A351" s="161">
        <v>354</v>
      </c>
      <c r="B351" s="162" t="s">
        <v>543</v>
      </c>
      <c r="C351" s="163">
        <v>0</v>
      </c>
      <c r="D351" s="168">
        <v>430000</v>
      </c>
      <c r="E351" s="168"/>
      <c r="F351" s="163">
        <v>430000</v>
      </c>
      <c r="G351" s="163">
        <v>0</v>
      </c>
      <c r="H351" s="164">
        <v>393443</v>
      </c>
    </row>
    <row r="352" spans="1:8" ht="10.5">
      <c r="A352" s="161">
        <v>355</v>
      </c>
      <c r="B352" s="162" t="s">
        <v>544</v>
      </c>
      <c r="C352" s="163">
        <v>0</v>
      </c>
      <c r="D352" s="168">
        <v>472000</v>
      </c>
      <c r="E352" s="168"/>
      <c r="F352" s="163">
        <v>472000</v>
      </c>
      <c r="G352" s="163">
        <v>0</v>
      </c>
      <c r="H352" s="164">
        <v>285429.7397260274</v>
      </c>
    </row>
    <row r="353" spans="1:8" ht="10.5">
      <c r="A353" s="161">
        <v>356</v>
      </c>
      <c r="B353" s="162" t="s">
        <v>545</v>
      </c>
      <c r="C353" s="163">
        <v>0</v>
      </c>
      <c r="D353" s="168">
        <v>107950</v>
      </c>
      <c r="E353" s="168"/>
      <c r="F353" s="163">
        <v>107950</v>
      </c>
      <c r="G353" s="163">
        <v>0</v>
      </c>
      <c r="H353" s="164">
        <v>105977.32465753425</v>
      </c>
    </row>
    <row r="354" spans="1:8" ht="10.5">
      <c r="A354" s="161">
        <v>357</v>
      </c>
      <c r="B354" s="162" t="s">
        <v>546</v>
      </c>
      <c r="C354" s="166">
        <v>3133677</v>
      </c>
      <c r="D354" s="166">
        <v>1009950</v>
      </c>
      <c r="E354" s="166">
        <v>0</v>
      </c>
      <c r="F354" s="166">
        <v>4143627</v>
      </c>
      <c r="G354" s="166">
        <v>2344849</v>
      </c>
      <c r="H354" s="167">
        <v>2758016.5443835617</v>
      </c>
    </row>
    <row r="355" spans="1:8" ht="10.5">
      <c r="A355" s="161">
        <v>358</v>
      </c>
      <c r="B355" s="162"/>
      <c r="C355" s="163"/>
      <c r="D355" s="163"/>
      <c r="E355" s="163"/>
      <c r="F355" s="163"/>
      <c r="G355" s="163"/>
      <c r="H355" s="164"/>
    </row>
    <row r="356" spans="1:8" ht="10.5">
      <c r="A356" s="161">
        <v>359</v>
      </c>
      <c r="B356" s="162" t="s">
        <v>547</v>
      </c>
      <c r="C356" s="163"/>
      <c r="D356" s="163"/>
      <c r="E356" s="163"/>
      <c r="F356" s="163"/>
      <c r="G356" s="163"/>
      <c r="H356" s="164"/>
    </row>
    <row r="357" spans="1:8" ht="10.5">
      <c r="A357" s="161">
        <v>360</v>
      </c>
      <c r="B357" s="162" t="s">
        <v>548</v>
      </c>
      <c r="C357" s="163">
        <v>37000</v>
      </c>
      <c r="D357" s="168"/>
      <c r="E357" s="168"/>
      <c r="F357" s="163">
        <v>37000</v>
      </c>
      <c r="G357" s="163">
        <v>0</v>
      </c>
      <c r="H357" s="164">
        <v>0</v>
      </c>
    </row>
    <row r="358" spans="1:8" ht="10.5">
      <c r="A358" s="161">
        <v>361</v>
      </c>
      <c r="B358" s="162" t="s">
        <v>549</v>
      </c>
      <c r="C358" s="163">
        <v>200</v>
      </c>
      <c r="D358" s="168"/>
      <c r="E358" s="168"/>
      <c r="F358" s="163">
        <v>200</v>
      </c>
      <c r="G358" s="163">
        <v>0</v>
      </c>
      <c r="H358" s="164">
        <v>0</v>
      </c>
    </row>
    <row r="359" spans="1:8" ht="10.5">
      <c r="A359" s="161">
        <v>362</v>
      </c>
      <c r="B359" s="162" t="s">
        <v>550</v>
      </c>
      <c r="C359" s="163">
        <v>100</v>
      </c>
      <c r="D359" s="168"/>
      <c r="E359" s="168"/>
      <c r="F359" s="163">
        <v>100</v>
      </c>
      <c r="G359" s="163">
        <v>0</v>
      </c>
      <c r="H359" s="164">
        <v>0</v>
      </c>
    </row>
    <row r="360" spans="1:8" ht="10.5">
      <c r="A360" s="161">
        <v>363</v>
      </c>
      <c r="B360" s="162" t="s">
        <v>551</v>
      </c>
      <c r="C360" s="163">
        <v>147000</v>
      </c>
      <c r="D360" s="168"/>
      <c r="E360" s="168"/>
      <c r="F360" s="163">
        <v>147000</v>
      </c>
      <c r="G360" s="163">
        <v>0</v>
      </c>
      <c r="H360" s="164">
        <v>0</v>
      </c>
    </row>
    <row r="361" spans="1:8" ht="10.5">
      <c r="A361" s="161">
        <v>364</v>
      </c>
      <c r="B361" s="162" t="s">
        <v>552</v>
      </c>
      <c r="C361" s="163">
        <v>141000</v>
      </c>
      <c r="D361" s="168"/>
      <c r="E361" s="168"/>
      <c r="F361" s="163">
        <v>141000</v>
      </c>
      <c r="G361" s="163">
        <v>0</v>
      </c>
      <c r="H361" s="164">
        <v>0</v>
      </c>
    </row>
    <row r="362" spans="1:8" ht="10.5">
      <c r="A362" s="161">
        <v>365</v>
      </c>
      <c r="B362" s="162" t="s">
        <v>553</v>
      </c>
      <c r="C362" s="163">
        <v>0</v>
      </c>
      <c r="D362" s="168"/>
      <c r="E362" s="168"/>
      <c r="F362" s="163">
        <v>0</v>
      </c>
      <c r="G362" s="163">
        <v>0</v>
      </c>
      <c r="H362" s="164">
        <v>0</v>
      </c>
    </row>
    <row r="363" spans="1:8" ht="10.5">
      <c r="A363" s="161">
        <v>3655</v>
      </c>
      <c r="B363" s="162" t="s">
        <v>554</v>
      </c>
      <c r="C363" s="163">
        <v>12000</v>
      </c>
      <c r="D363" s="168"/>
      <c r="E363" s="168"/>
      <c r="F363" s="163">
        <v>12000</v>
      </c>
      <c r="G363" s="163">
        <v>0</v>
      </c>
      <c r="H363" s="164">
        <v>0</v>
      </c>
    </row>
    <row r="364" spans="1:8" ht="10.5">
      <c r="A364" s="161">
        <v>367</v>
      </c>
      <c r="B364" s="162" t="s">
        <v>555</v>
      </c>
      <c r="C364" s="163">
        <v>57000</v>
      </c>
      <c r="D364" s="168"/>
      <c r="E364" s="168"/>
      <c r="F364" s="163">
        <v>57000</v>
      </c>
      <c r="G364" s="163">
        <v>0</v>
      </c>
      <c r="H364" s="164">
        <v>0</v>
      </c>
    </row>
    <row r="365" spans="1:8" ht="10.5">
      <c r="A365" s="161">
        <v>368</v>
      </c>
      <c r="B365" s="162" t="s">
        <v>556</v>
      </c>
      <c r="C365" s="163">
        <v>159000</v>
      </c>
      <c r="D365" s="168"/>
      <c r="E365" s="168"/>
      <c r="F365" s="163">
        <v>159000</v>
      </c>
      <c r="G365" s="163">
        <v>0</v>
      </c>
      <c r="H365" s="164">
        <v>0</v>
      </c>
    </row>
    <row r="366" spans="1:8" ht="10.5">
      <c r="A366" s="161">
        <v>369</v>
      </c>
      <c r="B366" s="162" t="s">
        <v>557</v>
      </c>
      <c r="C366" s="163">
        <v>130000</v>
      </c>
      <c r="D366" s="168"/>
      <c r="E366" s="168"/>
      <c r="F366" s="163">
        <v>130000</v>
      </c>
      <c r="G366" s="163">
        <v>0</v>
      </c>
      <c r="H366" s="164">
        <v>0</v>
      </c>
    </row>
    <row r="367" spans="1:8" ht="10.5">
      <c r="A367" s="161">
        <v>370</v>
      </c>
      <c r="B367" s="162" t="s">
        <v>558</v>
      </c>
      <c r="C367" s="163">
        <v>0</v>
      </c>
      <c r="D367" s="168"/>
      <c r="E367" s="168"/>
      <c r="F367" s="163">
        <v>0</v>
      </c>
      <c r="G367" s="163">
        <v>0</v>
      </c>
      <c r="H367" s="164">
        <v>0</v>
      </c>
    </row>
    <row r="368" spans="1:8" ht="10.5">
      <c r="A368" s="161">
        <v>371</v>
      </c>
      <c r="B368" s="162" t="s">
        <v>529</v>
      </c>
      <c r="C368" s="163">
        <v>22000</v>
      </c>
      <c r="D368" s="168"/>
      <c r="E368" s="168"/>
      <c r="F368" s="163">
        <v>22000</v>
      </c>
      <c r="G368" s="163">
        <v>0</v>
      </c>
      <c r="H368" s="164">
        <v>0</v>
      </c>
    </row>
    <row r="369" spans="1:8" ht="10.5">
      <c r="A369" s="161">
        <v>372</v>
      </c>
      <c r="B369" s="162" t="s">
        <v>559</v>
      </c>
      <c r="C369" s="163">
        <v>100000</v>
      </c>
      <c r="D369" s="168"/>
      <c r="E369" s="168"/>
      <c r="F369" s="163">
        <v>100000</v>
      </c>
      <c r="G369" s="163">
        <v>0</v>
      </c>
      <c r="H369" s="164">
        <v>0</v>
      </c>
    </row>
    <row r="370" spans="1:8" ht="10.5">
      <c r="A370" s="161">
        <v>373</v>
      </c>
      <c r="B370" s="162"/>
      <c r="C370" s="163">
        <v>0</v>
      </c>
      <c r="D370" s="168"/>
      <c r="E370" s="168"/>
      <c r="F370" s="163"/>
      <c r="G370" s="163">
        <v>0</v>
      </c>
      <c r="H370" s="164">
        <v>0</v>
      </c>
    </row>
    <row r="371" spans="1:8" ht="10.5">
      <c r="A371" s="161">
        <v>374</v>
      </c>
      <c r="B371" s="162"/>
      <c r="C371" s="163">
        <v>0</v>
      </c>
      <c r="D371" s="168"/>
      <c r="E371" s="168"/>
      <c r="F371" s="163">
        <v>0</v>
      </c>
      <c r="G371" s="163">
        <v>0</v>
      </c>
      <c r="H371" s="164">
        <v>0</v>
      </c>
    </row>
    <row r="372" spans="1:8" ht="10.5">
      <c r="A372" s="161">
        <v>375</v>
      </c>
      <c r="B372" s="162" t="s">
        <v>547</v>
      </c>
      <c r="C372" s="166">
        <v>805300</v>
      </c>
      <c r="D372" s="166">
        <v>0</v>
      </c>
      <c r="E372" s="166">
        <v>0</v>
      </c>
      <c r="F372" s="166">
        <v>805300</v>
      </c>
      <c r="G372" s="166">
        <v>0</v>
      </c>
      <c r="H372" s="167">
        <v>0</v>
      </c>
    </row>
    <row r="373" spans="1:8" ht="10.5">
      <c r="A373" s="161">
        <v>376</v>
      </c>
      <c r="B373" s="162"/>
      <c r="C373" s="166"/>
      <c r="D373" s="166"/>
      <c r="E373" s="166"/>
      <c r="F373" s="166"/>
      <c r="G373" s="166"/>
      <c r="H373" s="167"/>
    </row>
    <row r="374" spans="1:8" ht="10.5">
      <c r="A374" s="161">
        <v>377</v>
      </c>
      <c r="B374" s="162" t="s">
        <v>560</v>
      </c>
      <c r="C374" s="166">
        <v>3938977</v>
      </c>
      <c r="D374" s="166">
        <v>1009950</v>
      </c>
      <c r="E374" s="166">
        <v>0</v>
      </c>
      <c r="F374" s="166">
        <v>4948927</v>
      </c>
      <c r="G374" s="166">
        <v>2778690.8498630137</v>
      </c>
      <c r="H374" s="167"/>
    </row>
    <row r="375" spans="1:8" ht="10.5">
      <c r="A375" s="161">
        <v>378</v>
      </c>
      <c r="B375" s="162"/>
      <c r="C375" s="163"/>
      <c r="D375" s="163"/>
      <c r="E375" s="163"/>
      <c r="F375" s="163"/>
      <c r="G375" s="163"/>
      <c r="H375" s="164"/>
    </row>
    <row r="376" spans="1:8" ht="10.5">
      <c r="A376" s="161">
        <v>379</v>
      </c>
      <c r="B376" s="162" t="s">
        <v>561</v>
      </c>
      <c r="C376" s="163"/>
      <c r="D376" s="163"/>
      <c r="E376" s="163"/>
      <c r="F376" s="163"/>
      <c r="G376" s="163"/>
      <c r="H376" s="164"/>
    </row>
    <row r="377" spans="1:8" ht="10.5">
      <c r="A377" s="161">
        <v>380</v>
      </c>
      <c r="B377" s="162" t="s">
        <v>562</v>
      </c>
      <c r="C377" s="163">
        <v>1338500</v>
      </c>
      <c r="D377" s="168">
        <v>0</v>
      </c>
      <c r="E377" s="168"/>
      <c r="F377" s="163">
        <v>1338500</v>
      </c>
      <c r="G377" s="163">
        <v>791551</v>
      </c>
      <c r="H377" s="164">
        <v>764780</v>
      </c>
    </row>
    <row r="378" spans="1:8" ht="10.5">
      <c r="A378" s="161">
        <v>381</v>
      </c>
      <c r="B378" s="162">
        <v>0</v>
      </c>
      <c r="C378" s="163">
        <v>0</v>
      </c>
      <c r="D378" s="168"/>
      <c r="E378" s="168"/>
      <c r="F378" s="163">
        <v>0</v>
      </c>
      <c r="G378" s="163">
        <v>0</v>
      </c>
      <c r="H378" s="164">
        <v>0</v>
      </c>
    </row>
    <row r="379" spans="1:8" ht="10.5">
      <c r="A379" s="161">
        <v>382</v>
      </c>
      <c r="B379" s="162" t="s">
        <v>561</v>
      </c>
      <c r="C379" s="163">
        <v>1338500</v>
      </c>
      <c r="D379" s="166">
        <v>0</v>
      </c>
      <c r="E379" s="166">
        <v>0</v>
      </c>
      <c r="F379" s="166">
        <v>1338500</v>
      </c>
      <c r="G379" s="166">
        <v>791551</v>
      </c>
      <c r="H379" s="167">
        <v>764780</v>
      </c>
    </row>
    <row r="380" spans="1:8" ht="10.5">
      <c r="A380" s="161">
        <v>383</v>
      </c>
      <c r="B380" s="162"/>
      <c r="C380" s="163">
        <v>0</v>
      </c>
      <c r="D380" s="159"/>
      <c r="E380" s="159"/>
      <c r="F380" s="159"/>
      <c r="G380" s="159"/>
      <c r="H380" s="160"/>
    </row>
    <row r="381" spans="1:8" ht="10.5">
      <c r="A381" s="161">
        <v>384</v>
      </c>
      <c r="B381" s="162" t="s">
        <v>563</v>
      </c>
      <c r="C381" s="163">
        <v>0</v>
      </c>
      <c r="D381" s="166"/>
      <c r="E381" s="166"/>
      <c r="F381" s="166"/>
      <c r="G381" s="166"/>
      <c r="H381" s="167"/>
    </row>
    <row r="382" spans="1:8" ht="10.5">
      <c r="A382" s="161">
        <v>385</v>
      </c>
      <c r="B382" s="162" t="s">
        <v>564</v>
      </c>
      <c r="C382" s="163">
        <v>5983000</v>
      </c>
      <c r="D382" s="168"/>
      <c r="E382" s="168"/>
      <c r="F382" s="163">
        <v>5983000</v>
      </c>
      <c r="G382" s="163">
        <v>2050820</v>
      </c>
      <c r="H382" s="164">
        <v>1871330</v>
      </c>
    </row>
    <row r="383" spans="1:8" ht="10.5">
      <c r="A383" s="161">
        <v>386</v>
      </c>
      <c r="B383" s="162" t="s">
        <v>565</v>
      </c>
      <c r="C383" s="163">
        <v>1107500</v>
      </c>
      <c r="D383" s="168"/>
      <c r="E383" s="168"/>
      <c r="F383" s="163">
        <v>1107500</v>
      </c>
      <c r="G383" s="163">
        <v>551263</v>
      </c>
      <c r="H383" s="164">
        <v>518038</v>
      </c>
    </row>
    <row r="384" spans="1:8" ht="10.5">
      <c r="A384" s="161">
        <v>387</v>
      </c>
      <c r="B384" s="162" t="s">
        <v>566</v>
      </c>
      <c r="C384" s="163">
        <v>72000</v>
      </c>
      <c r="D384" s="168"/>
      <c r="E384" s="168"/>
      <c r="F384" s="163">
        <v>72000</v>
      </c>
      <c r="G384" s="163">
        <v>110070</v>
      </c>
      <c r="H384" s="164">
        <v>8910</v>
      </c>
    </row>
    <row r="385" spans="1:8" ht="10.5">
      <c r="A385" s="161">
        <v>388</v>
      </c>
      <c r="B385" s="162" t="s">
        <v>566</v>
      </c>
      <c r="C385" s="163">
        <v>72000</v>
      </c>
      <c r="D385" s="168"/>
      <c r="E385" s="168"/>
      <c r="F385" s="163">
        <v>72000</v>
      </c>
      <c r="G385" s="163">
        <v>11070</v>
      </c>
      <c r="H385" s="164">
        <v>8910</v>
      </c>
    </row>
    <row r="386" spans="1:8" ht="10.5">
      <c r="A386" s="161">
        <v>389</v>
      </c>
      <c r="B386" s="162" t="s">
        <v>567</v>
      </c>
      <c r="C386" s="163">
        <v>25000</v>
      </c>
      <c r="D386" s="168"/>
      <c r="E386" s="168"/>
      <c r="F386" s="163">
        <v>25000</v>
      </c>
      <c r="G386" s="163">
        <v>3871</v>
      </c>
      <c r="H386" s="164">
        <v>3121</v>
      </c>
    </row>
    <row r="387" spans="1:8" ht="10.5">
      <c r="A387" s="161">
        <v>390</v>
      </c>
      <c r="B387" s="162" t="s">
        <v>568</v>
      </c>
      <c r="C387" s="163">
        <v>10000</v>
      </c>
      <c r="D387" s="168"/>
      <c r="E387" s="168"/>
      <c r="F387" s="163">
        <v>10000</v>
      </c>
      <c r="G387" s="163">
        <v>0</v>
      </c>
      <c r="H387" s="164">
        <v>0</v>
      </c>
    </row>
    <row r="388" spans="1:8" ht="10.5">
      <c r="A388" s="161">
        <v>391</v>
      </c>
      <c r="B388" s="162" t="s">
        <v>569</v>
      </c>
      <c r="C388" s="163">
        <v>23000</v>
      </c>
      <c r="D388" s="168"/>
      <c r="E388" s="168"/>
      <c r="F388" s="163">
        <v>23000</v>
      </c>
      <c r="G388" s="163">
        <v>41</v>
      </c>
      <c r="H388" s="164">
        <v>0</v>
      </c>
    </row>
    <row r="389" spans="1:8" ht="10.5">
      <c r="A389" s="161">
        <v>392</v>
      </c>
      <c r="B389" s="162" t="s">
        <v>570</v>
      </c>
      <c r="C389" s="163">
        <v>96000</v>
      </c>
      <c r="D389" s="168"/>
      <c r="E389" s="168"/>
      <c r="F389" s="163">
        <v>96000</v>
      </c>
      <c r="G389" s="163">
        <v>20210</v>
      </c>
      <c r="H389" s="164">
        <v>17330</v>
      </c>
    </row>
    <row r="390" spans="1:8" ht="10.5">
      <c r="A390" s="161">
        <v>393</v>
      </c>
      <c r="B390" s="162" t="s">
        <v>571</v>
      </c>
      <c r="C390" s="163">
        <v>5000</v>
      </c>
      <c r="D390" s="168"/>
      <c r="E390" s="168"/>
      <c r="F390" s="163">
        <v>5000</v>
      </c>
      <c r="G390" s="163">
        <v>1223</v>
      </c>
      <c r="H390" s="164">
        <v>1073</v>
      </c>
    </row>
    <row r="391" spans="1:8" ht="10.5">
      <c r="A391" s="161">
        <v>394</v>
      </c>
      <c r="B391" s="162" t="s">
        <v>572</v>
      </c>
      <c r="C391" s="163">
        <v>138000</v>
      </c>
      <c r="D391" s="168"/>
      <c r="E391" s="168"/>
      <c r="F391" s="163">
        <v>138000</v>
      </c>
      <c r="G391" s="163">
        <v>0</v>
      </c>
      <c r="H391" s="164">
        <v>0</v>
      </c>
    </row>
    <row r="392" spans="1:8" ht="10.5">
      <c r="A392" s="161">
        <v>395</v>
      </c>
      <c r="B392" s="162" t="s">
        <v>573</v>
      </c>
      <c r="C392" s="163">
        <v>2153000</v>
      </c>
      <c r="D392" s="168"/>
      <c r="E392" s="168"/>
      <c r="F392" s="163">
        <v>2153000</v>
      </c>
      <c r="G392" s="163">
        <v>199299</v>
      </c>
      <c r="H392" s="164">
        <v>134710</v>
      </c>
    </row>
    <row r="393" spans="1:8" ht="10.5">
      <c r="A393" s="161">
        <v>396</v>
      </c>
      <c r="B393" s="162" t="s">
        <v>574</v>
      </c>
      <c r="C393" s="163">
        <v>23000</v>
      </c>
      <c r="D393" s="168"/>
      <c r="E393" s="168"/>
      <c r="F393" s="163">
        <v>23000</v>
      </c>
      <c r="G393" s="163">
        <v>23000</v>
      </c>
      <c r="H393" s="164">
        <v>22310</v>
      </c>
    </row>
    <row r="394" spans="1:8" ht="10.5">
      <c r="A394" s="161">
        <v>397</v>
      </c>
      <c r="B394" s="162" t="s">
        <v>575</v>
      </c>
      <c r="C394" s="163">
        <v>540000</v>
      </c>
      <c r="D394" s="168"/>
      <c r="E394" s="168"/>
      <c r="F394" s="163">
        <v>540000</v>
      </c>
      <c r="G394" s="163">
        <v>214800</v>
      </c>
      <c r="H394" s="164">
        <v>198600</v>
      </c>
    </row>
    <row r="395" spans="1:8" ht="9">
      <c r="A395" s="161">
        <v>398</v>
      </c>
      <c r="B395" s="165" t="s">
        <v>576</v>
      </c>
      <c r="C395" s="166">
        <v>0</v>
      </c>
      <c r="D395" s="166"/>
      <c r="E395" s="166"/>
      <c r="F395" s="166"/>
      <c r="G395" s="166">
        <v>0</v>
      </c>
      <c r="H395" s="167">
        <v>0</v>
      </c>
    </row>
    <row r="396" spans="1:8" ht="10.5">
      <c r="A396" s="161">
        <v>399</v>
      </c>
      <c r="B396" s="162">
        <v>0</v>
      </c>
      <c r="C396" s="163">
        <v>0</v>
      </c>
      <c r="D396" s="163"/>
      <c r="E396" s="163"/>
      <c r="F396" s="163">
        <v>0</v>
      </c>
      <c r="G396" s="163">
        <v>0</v>
      </c>
      <c r="H396" s="164">
        <v>0</v>
      </c>
    </row>
    <row r="397" spans="1:8" ht="10.5">
      <c r="A397" s="161">
        <v>400</v>
      </c>
      <c r="B397" s="162" t="s">
        <v>577</v>
      </c>
      <c r="C397" s="163">
        <v>167536351</v>
      </c>
      <c r="D397" s="168"/>
      <c r="E397" s="168"/>
      <c r="F397" s="163">
        <v>167536351</v>
      </c>
      <c r="G397" s="163">
        <v>102197164</v>
      </c>
      <c r="H397" s="164">
        <v>97171073.88</v>
      </c>
    </row>
    <row r="398" spans="1:8" ht="10.5">
      <c r="A398" s="161">
        <v>401</v>
      </c>
      <c r="B398" s="162" t="s">
        <v>578</v>
      </c>
      <c r="C398" s="163">
        <v>33846</v>
      </c>
      <c r="D398" s="168"/>
      <c r="E398" s="168"/>
      <c r="F398" s="163">
        <v>33846</v>
      </c>
      <c r="G398" s="163">
        <v>20644</v>
      </c>
      <c r="H398" s="164">
        <v>19629.48</v>
      </c>
    </row>
    <row r="399" spans="1:8" ht="10.5">
      <c r="A399" s="161">
        <v>402</v>
      </c>
      <c r="B399" s="162" t="s">
        <v>579</v>
      </c>
      <c r="C399" s="163">
        <v>42308</v>
      </c>
      <c r="D399" s="168"/>
      <c r="E399" s="168"/>
      <c r="F399" s="163">
        <v>42308</v>
      </c>
      <c r="G399" s="163">
        <v>25815</v>
      </c>
      <c r="H399" s="164">
        <v>24546.04</v>
      </c>
    </row>
    <row r="400" spans="1:8" ht="10.5">
      <c r="A400" s="161">
        <v>403</v>
      </c>
      <c r="B400" s="162" t="s">
        <v>580</v>
      </c>
      <c r="C400" s="163">
        <v>272651</v>
      </c>
      <c r="D400" s="168"/>
      <c r="E400" s="168"/>
      <c r="F400" s="163">
        <v>272651</v>
      </c>
      <c r="G400" s="163">
        <v>166312</v>
      </c>
      <c r="H400" s="164">
        <v>158131.88</v>
      </c>
    </row>
    <row r="401" spans="1:8" ht="10.5">
      <c r="A401" s="161">
        <v>404</v>
      </c>
      <c r="B401" s="162" t="s">
        <v>581</v>
      </c>
      <c r="C401" s="163">
        <v>451286</v>
      </c>
      <c r="D401" s="168"/>
      <c r="E401" s="168"/>
      <c r="F401" s="163">
        <v>451286</v>
      </c>
      <c r="G401" s="163">
        <v>275276</v>
      </c>
      <c r="H401" s="164">
        <v>261738.68</v>
      </c>
    </row>
    <row r="402" spans="1:8" ht="10.5">
      <c r="A402" s="161">
        <v>405</v>
      </c>
      <c r="B402" s="162" t="s">
        <v>582</v>
      </c>
      <c r="C402" s="163">
        <v>549062</v>
      </c>
      <c r="D402" s="168"/>
      <c r="E402" s="168"/>
      <c r="F402" s="163">
        <v>549062</v>
      </c>
      <c r="G402" s="163">
        <v>334926</v>
      </c>
      <c r="H402" s="164">
        <v>318452.56</v>
      </c>
    </row>
    <row r="403" spans="1:8" ht="10.5">
      <c r="A403" s="161">
        <v>406</v>
      </c>
      <c r="B403" s="162" t="s">
        <v>583</v>
      </c>
      <c r="C403" s="163">
        <v>329061</v>
      </c>
      <c r="D403" s="168"/>
      <c r="E403" s="168"/>
      <c r="F403" s="163">
        <v>329061</v>
      </c>
      <c r="G403" s="163">
        <v>200726</v>
      </c>
      <c r="H403" s="164">
        <v>190854.68</v>
      </c>
    </row>
    <row r="404" spans="1:8" ht="10.5">
      <c r="A404" s="161">
        <v>407</v>
      </c>
      <c r="B404" s="162" t="s">
        <v>584</v>
      </c>
      <c r="C404" s="163">
        <v>307437</v>
      </c>
      <c r="D404" s="168"/>
      <c r="E404" s="168"/>
      <c r="F404" s="163">
        <v>307437</v>
      </c>
      <c r="G404" s="163">
        <v>187532</v>
      </c>
      <c r="H404" s="164">
        <v>178308.56</v>
      </c>
    </row>
    <row r="405" spans="1:8" ht="10.5">
      <c r="A405" s="161">
        <v>408</v>
      </c>
      <c r="B405" s="162" t="s">
        <v>585</v>
      </c>
      <c r="C405" s="163">
        <v>524618</v>
      </c>
      <c r="D405" s="168"/>
      <c r="E405" s="168"/>
      <c r="F405" s="163">
        <v>524618</v>
      </c>
      <c r="G405" s="163">
        <v>320007</v>
      </c>
      <c r="H405" s="164">
        <v>304267.83999999997</v>
      </c>
    </row>
    <row r="406" spans="1:8" ht="10.5">
      <c r="A406" s="161">
        <v>409</v>
      </c>
      <c r="B406" s="162" t="s">
        <v>586</v>
      </c>
      <c r="C406" s="163">
        <v>160770</v>
      </c>
      <c r="D406" s="168"/>
      <c r="E406" s="168"/>
      <c r="F406" s="163">
        <v>160770</v>
      </c>
      <c r="G406" s="163">
        <v>98065</v>
      </c>
      <c r="H406" s="164">
        <v>93241.6</v>
      </c>
    </row>
    <row r="407" spans="1:8" ht="10.5">
      <c r="A407" s="161">
        <v>410</v>
      </c>
      <c r="B407" s="162" t="s">
        <v>587</v>
      </c>
      <c r="C407" s="163">
        <v>151838</v>
      </c>
      <c r="D407" s="168"/>
      <c r="E407" s="168"/>
      <c r="F407" s="163">
        <v>151838</v>
      </c>
      <c r="G407" s="163">
        <v>92617</v>
      </c>
      <c r="H407" s="164">
        <v>88062.44</v>
      </c>
    </row>
    <row r="408" spans="1:8" ht="10.5">
      <c r="A408" s="161">
        <v>411</v>
      </c>
      <c r="B408" s="162" t="s">
        <v>588</v>
      </c>
      <c r="C408" s="163">
        <v>868722</v>
      </c>
      <c r="D408" s="168"/>
      <c r="E408" s="168"/>
      <c r="F408" s="163">
        <v>868722</v>
      </c>
      <c r="G408" s="163">
        <v>529928</v>
      </c>
      <c r="H408" s="164">
        <v>503866.36</v>
      </c>
    </row>
    <row r="409" spans="1:8" ht="10.5">
      <c r="A409" s="161">
        <v>412</v>
      </c>
      <c r="B409" s="162" t="s">
        <v>589</v>
      </c>
      <c r="C409" s="163">
        <v>65812</v>
      </c>
      <c r="D409" s="168"/>
      <c r="E409" s="168"/>
      <c r="F409" s="163">
        <v>65812</v>
      </c>
      <c r="G409" s="163">
        <v>40139</v>
      </c>
      <c r="H409" s="164">
        <v>38163.56</v>
      </c>
    </row>
    <row r="410" spans="1:8" ht="10.5">
      <c r="A410" s="161">
        <v>413</v>
      </c>
      <c r="B410" s="162" t="s">
        <v>590</v>
      </c>
      <c r="C410" s="163">
        <v>921372</v>
      </c>
      <c r="D410" s="168"/>
      <c r="E410" s="168"/>
      <c r="F410" s="163">
        <v>921372</v>
      </c>
      <c r="G410" s="163">
        <v>562044</v>
      </c>
      <c r="H410" s="164">
        <v>534403.36</v>
      </c>
    </row>
    <row r="411" spans="1:8" ht="10.5">
      <c r="A411" s="161">
        <v>414</v>
      </c>
      <c r="B411" s="162" t="s">
        <v>591</v>
      </c>
      <c r="C411" s="163">
        <v>582909</v>
      </c>
      <c r="D411" s="168"/>
      <c r="E411" s="168"/>
      <c r="F411" s="163">
        <v>582909</v>
      </c>
      <c r="G411" s="163">
        <v>355571</v>
      </c>
      <c r="H411" s="164">
        <v>338082.92000000004</v>
      </c>
    </row>
    <row r="412" spans="1:8" ht="10.5">
      <c r="A412" s="161">
        <v>415</v>
      </c>
      <c r="B412" s="162" t="s">
        <v>592</v>
      </c>
      <c r="C412" s="163">
        <v>841858</v>
      </c>
      <c r="D412" s="168"/>
      <c r="E412" s="168"/>
      <c r="F412" s="163">
        <v>841858</v>
      </c>
      <c r="G412" s="163">
        <v>513531</v>
      </c>
      <c r="H412" s="164">
        <v>488275.04000000004</v>
      </c>
    </row>
    <row r="413" spans="1:8" ht="10.5">
      <c r="A413" s="161">
        <v>416</v>
      </c>
      <c r="B413" s="162" t="s">
        <v>593</v>
      </c>
      <c r="C413" s="163">
        <v>360087</v>
      </c>
      <c r="D413" s="168"/>
      <c r="E413" s="168"/>
      <c r="F413" s="163">
        <v>360087</v>
      </c>
      <c r="G413" s="163">
        <v>219648</v>
      </c>
      <c r="H413" s="164">
        <v>208844.56</v>
      </c>
    </row>
    <row r="414" spans="1:8" ht="10.5">
      <c r="A414" s="161">
        <v>417</v>
      </c>
      <c r="B414" s="162" t="s">
        <v>594</v>
      </c>
      <c r="C414" s="163">
        <v>12271597</v>
      </c>
      <c r="D414" s="168"/>
      <c r="E414" s="168"/>
      <c r="F414" s="163">
        <v>12271597</v>
      </c>
      <c r="G414" s="163">
        <v>7485673</v>
      </c>
      <c r="H414" s="164">
        <v>7117526.359999999</v>
      </c>
    </row>
    <row r="415" spans="1:8" ht="10.5">
      <c r="A415" s="161">
        <v>418</v>
      </c>
      <c r="B415" s="162" t="s">
        <v>594</v>
      </c>
      <c r="C415" s="163">
        <v>15516587</v>
      </c>
      <c r="D415" s="168"/>
      <c r="E415" s="168"/>
      <c r="F415" s="163">
        <v>15516587</v>
      </c>
      <c r="G415" s="163">
        <v>9465125</v>
      </c>
      <c r="H415" s="164">
        <v>8999626.559999999</v>
      </c>
    </row>
    <row r="416" spans="1:8" ht="10.5">
      <c r="A416" s="161">
        <v>419</v>
      </c>
      <c r="B416" s="162">
        <v>0</v>
      </c>
      <c r="C416" s="163">
        <v>0</v>
      </c>
      <c r="D416" s="168"/>
      <c r="E416" s="168"/>
      <c r="F416" s="163"/>
      <c r="G416" s="163"/>
      <c r="H416" s="164">
        <v>0</v>
      </c>
    </row>
    <row r="417" spans="1:8" ht="10.5">
      <c r="A417" s="161">
        <v>420</v>
      </c>
      <c r="B417" s="162" t="s">
        <v>595</v>
      </c>
      <c r="C417" s="166">
        <v>212035672</v>
      </c>
      <c r="D417" s="166">
        <v>0</v>
      </c>
      <c r="E417" s="166">
        <v>0</v>
      </c>
      <c r="F417" s="166">
        <v>212035672</v>
      </c>
      <c r="G417" s="166">
        <v>126177408</v>
      </c>
      <c r="H417" s="167">
        <v>119821428.36000003</v>
      </c>
    </row>
    <row r="418" spans="1:8" ht="10.5">
      <c r="A418" s="161">
        <v>421</v>
      </c>
      <c r="B418" s="162"/>
      <c r="C418" s="163"/>
      <c r="D418" s="159"/>
      <c r="E418" s="159"/>
      <c r="F418" s="159"/>
      <c r="G418" s="159"/>
      <c r="H418" s="160"/>
    </row>
    <row r="419" spans="1:8" ht="10.5">
      <c r="A419" s="161">
        <v>422</v>
      </c>
      <c r="B419" s="162" t="s">
        <v>596</v>
      </c>
      <c r="C419" s="163"/>
      <c r="D419" s="163"/>
      <c r="E419" s="163"/>
      <c r="F419" s="163"/>
      <c r="G419" s="163">
        <v>0</v>
      </c>
      <c r="H419" s="164">
        <v>0</v>
      </c>
    </row>
    <row r="420" spans="1:8" ht="10.5">
      <c r="A420" s="161">
        <v>423</v>
      </c>
      <c r="B420" s="162" t="s">
        <v>597</v>
      </c>
      <c r="C420" s="163">
        <v>9000</v>
      </c>
      <c r="D420" s="168"/>
      <c r="E420" s="168"/>
      <c r="F420" s="163">
        <v>9000</v>
      </c>
      <c r="G420" s="163">
        <v>0</v>
      </c>
      <c r="H420" s="164">
        <v>0</v>
      </c>
    </row>
    <row r="421" spans="1:8" ht="10.5">
      <c r="A421" s="161">
        <v>424</v>
      </c>
      <c r="B421" s="162" t="s">
        <v>597</v>
      </c>
      <c r="C421" s="163">
        <v>9000</v>
      </c>
      <c r="D421" s="168"/>
      <c r="E421" s="168"/>
      <c r="F421" s="163">
        <v>9000</v>
      </c>
      <c r="G421" s="163">
        <v>0</v>
      </c>
      <c r="H421" s="164">
        <v>0</v>
      </c>
    </row>
    <row r="422" spans="1:8" ht="10.5">
      <c r="A422" s="161">
        <v>425</v>
      </c>
      <c r="B422" s="162" t="s">
        <v>598</v>
      </c>
      <c r="C422" s="163">
        <v>38778</v>
      </c>
      <c r="D422" s="168"/>
      <c r="E422" s="168"/>
      <c r="F422" s="163">
        <v>38778</v>
      </c>
      <c r="G422" s="163">
        <v>0</v>
      </c>
      <c r="H422" s="164">
        <v>0</v>
      </c>
    </row>
    <row r="423" spans="1:8" ht="10.5">
      <c r="A423" s="161">
        <v>426</v>
      </c>
      <c r="B423" s="162" t="s">
        <v>599</v>
      </c>
      <c r="C423" s="163">
        <v>17000</v>
      </c>
      <c r="D423" s="168"/>
      <c r="E423" s="168"/>
      <c r="F423" s="163">
        <v>17000</v>
      </c>
      <c r="G423" s="163">
        <v>0</v>
      </c>
      <c r="H423" s="164">
        <v>0</v>
      </c>
    </row>
    <row r="424" spans="1:8" ht="10.5">
      <c r="A424" s="161">
        <v>427</v>
      </c>
      <c r="B424" s="162" t="s">
        <v>600</v>
      </c>
      <c r="C424" s="163">
        <v>55200</v>
      </c>
      <c r="D424" s="168"/>
      <c r="E424" s="168"/>
      <c r="F424" s="163">
        <v>55200</v>
      </c>
      <c r="G424" s="163">
        <v>0</v>
      </c>
      <c r="H424" s="164">
        <v>0</v>
      </c>
    </row>
    <row r="425" spans="1:8" ht="10.5">
      <c r="A425" s="161">
        <v>428</v>
      </c>
      <c r="B425" s="162" t="s">
        <v>601</v>
      </c>
      <c r="C425" s="163">
        <v>26000</v>
      </c>
      <c r="D425" s="168"/>
      <c r="E425" s="168"/>
      <c r="F425" s="163">
        <v>26000</v>
      </c>
      <c r="G425" s="163">
        <v>0</v>
      </c>
      <c r="H425" s="164">
        <v>0</v>
      </c>
    </row>
    <row r="426" spans="1:8" ht="10.5">
      <c r="A426" s="161">
        <v>429</v>
      </c>
      <c r="B426" s="162" t="s">
        <v>602</v>
      </c>
      <c r="C426" s="163">
        <v>17000</v>
      </c>
      <c r="D426" s="168"/>
      <c r="E426" s="168"/>
      <c r="F426" s="163">
        <v>17000</v>
      </c>
      <c r="G426" s="163">
        <v>0</v>
      </c>
      <c r="H426" s="164">
        <v>0</v>
      </c>
    </row>
    <row r="427" spans="1:8" ht="10.5">
      <c r="A427" s="161">
        <v>430</v>
      </c>
      <c r="B427" s="162" t="s">
        <v>603</v>
      </c>
      <c r="C427" s="163">
        <v>14000</v>
      </c>
      <c r="D427" s="168"/>
      <c r="E427" s="168"/>
      <c r="F427" s="163">
        <v>14000</v>
      </c>
      <c r="G427" s="163">
        <v>0</v>
      </c>
      <c r="H427" s="164">
        <v>0</v>
      </c>
    </row>
    <row r="428" spans="1:8" ht="10.5">
      <c r="A428" s="161">
        <v>431</v>
      </c>
      <c r="B428" s="162" t="s">
        <v>604</v>
      </c>
      <c r="C428" s="163">
        <v>10000</v>
      </c>
      <c r="D428" s="168"/>
      <c r="E428" s="168"/>
      <c r="F428" s="163">
        <v>10000</v>
      </c>
      <c r="G428" s="163">
        <v>0</v>
      </c>
      <c r="H428" s="164">
        <v>0</v>
      </c>
    </row>
    <row r="429" spans="1:8" ht="10.5">
      <c r="A429" s="161">
        <v>432</v>
      </c>
      <c r="B429" s="162" t="s">
        <v>605</v>
      </c>
      <c r="C429" s="163">
        <v>3668500</v>
      </c>
      <c r="D429" s="168"/>
      <c r="E429" s="168"/>
      <c r="F429" s="163">
        <v>3668500</v>
      </c>
      <c r="G429" s="163">
        <v>0</v>
      </c>
      <c r="H429" s="164">
        <v>0</v>
      </c>
    </row>
    <row r="430" spans="1:8" ht="10.5">
      <c r="A430" s="161">
        <v>433</v>
      </c>
      <c r="B430" s="162" t="s">
        <v>606</v>
      </c>
      <c r="C430" s="163">
        <v>750000</v>
      </c>
      <c r="D430" s="168"/>
      <c r="E430" s="168"/>
      <c r="F430" s="163">
        <v>750000</v>
      </c>
      <c r="G430" s="163">
        <v>0</v>
      </c>
      <c r="H430" s="164">
        <v>0</v>
      </c>
    </row>
    <row r="431" spans="1:8" ht="10.5">
      <c r="A431" s="161">
        <v>434</v>
      </c>
      <c r="B431" s="162" t="s">
        <v>607</v>
      </c>
      <c r="C431" s="163">
        <v>112500</v>
      </c>
      <c r="D431" s="168"/>
      <c r="E431" s="168"/>
      <c r="F431" s="163">
        <v>112500</v>
      </c>
      <c r="G431" s="163">
        <v>0</v>
      </c>
      <c r="H431" s="164">
        <v>0</v>
      </c>
    </row>
    <row r="432" spans="1:8" ht="10.5">
      <c r="A432" s="161">
        <v>435</v>
      </c>
      <c r="B432" s="162" t="s">
        <v>608</v>
      </c>
      <c r="C432" s="163">
        <v>0</v>
      </c>
      <c r="D432" s="168"/>
      <c r="E432" s="168"/>
      <c r="F432" s="163">
        <v>0</v>
      </c>
      <c r="G432" s="163">
        <v>0</v>
      </c>
      <c r="H432" s="164">
        <v>0</v>
      </c>
    </row>
    <row r="433" spans="1:8" ht="10.5">
      <c r="A433" s="161">
        <v>436</v>
      </c>
      <c r="B433" s="162">
        <v>0</v>
      </c>
      <c r="C433" s="163">
        <v>0</v>
      </c>
      <c r="D433" s="168"/>
      <c r="E433" s="168"/>
      <c r="F433" s="163">
        <v>0</v>
      </c>
      <c r="G433" s="163">
        <v>0</v>
      </c>
      <c r="H433" s="164">
        <v>0</v>
      </c>
    </row>
    <row r="434" spans="1:8" ht="10.5">
      <c r="A434" s="161">
        <v>437</v>
      </c>
      <c r="B434" s="162" t="s">
        <v>609</v>
      </c>
      <c r="C434" s="163">
        <v>1598727</v>
      </c>
      <c r="D434" s="168"/>
      <c r="E434" s="168"/>
      <c r="F434" s="163">
        <v>1598727</v>
      </c>
      <c r="G434" s="163">
        <v>0</v>
      </c>
      <c r="H434" s="164">
        <v>0</v>
      </c>
    </row>
    <row r="435" spans="1:8" ht="10.5">
      <c r="A435" s="161">
        <v>438</v>
      </c>
      <c r="B435" s="162" t="s">
        <v>610</v>
      </c>
      <c r="C435" s="163">
        <v>3410509</v>
      </c>
      <c r="D435" s="168"/>
      <c r="E435" s="168"/>
      <c r="F435" s="163">
        <v>3410509</v>
      </c>
      <c r="G435" s="163">
        <v>0</v>
      </c>
      <c r="H435" s="164">
        <v>0</v>
      </c>
    </row>
    <row r="436" spans="1:8" ht="10.5">
      <c r="A436" s="161">
        <v>439</v>
      </c>
      <c r="B436" s="162" t="s">
        <v>611</v>
      </c>
      <c r="C436" s="163">
        <v>574924</v>
      </c>
      <c r="D436" s="168"/>
      <c r="E436" s="168"/>
      <c r="F436" s="163">
        <v>574924</v>
      </c>
      <c r="G436" s="163">
        <v>0</v>
      </c>
      <c r="H436" s="164">
        <v>0</v>
      </c>
    </row>
    <row r="437" spans="1:8" ht="10.5">
      <c r="A437" s="161">
        <v>440</v>
      </c>
      <c r="B437" s="162" t="s">
        <v>612</v>
      </c>
      <c r="C437" s="163">
        <v>1751606</v>
      </c>
      <c r="D437" s="168"/>
      <c r="E437" s="168"/>
      <c r="F437" s="163">
        <v>1751606</v>
      </c>
      <c r="G437" s="163">
        <v>0</v>
      </c>
      <c r="H437" s="164">
        <v>0</v>
      </c>
    </row>
    <row r="438" spans="1:8" ht="10.5">
      <c r="A438" s="161">
        <v>441</v>
      </c>
      <c r="B438" s="162" t="s">
        <v>613</v>
      </c>
      <c r="C438" s="163">
        <v>751402</v>
      </c>
      <c r="D438" s="168"/>
      <c r="E438" s="168"/>
      <c r="F438" s="163">
        <v>751402</v>
      </c>
      <c r="G438" s="163">
        <v>0</v>
      </c>
      <c r="H438" s="164">
        <v>0</v>
      </c>
    </row>
    <row r="439" spans="1:8" ht="10.5">
      <c r="A439" s="161">
        <v>442</v>
      </c>
      <c r="B439" s="162" t="s">
        <v>614</v>
      </c>
      <c r="C439" s="163">
        <v>270214</v>
      </c>
      <c r="D439" s="168"/>
      <c r="E439" s="168"/>
      <c r="F439" s="163">
        <v>270214</v>
      </c>
      <c r="G439" s="163">
        <v>0</v>
      </c>
      <c r="H439" s="164">
        <v>0</v>
      </c>
    </row>
    <row r="440" spans="1:8" ht="10.5">
      <c r="A440" s="161">
        <v>443</v>
      </c>
      <c r="B440" s="162" t="s">
        <v>615</v>
      </c>
      <c r="C440" s="163">
        <v>208786</v>
      </c>
      <c r="D440" s="168"/>
      <c r="E440" s="168"/>
      <c r="F440" s="163">
        <v>208786</v>
      </c>
      <c r="G440" s="163">
        <v>0</v>
      </c>
      <c r="H440" s="164">
        <v>0</v>
      </c>
    </row>
    <row r="441" spans="1:8" ht="10.5">
      <c r="A441" s="161">
        <v>444</v>
      </c>
      <c r="B441" s="162" t="s">
        <v>616</v>
      </c>
      <c r="C441" s="163">
        <v>88847</v>
      </c>
      <c r="D441" s="168"/>
      <c r="E441" s="168"/>
      <c r="F441" s="163">
        <v>88847</v>
      </c>
      <c r="G441" s="163">
        <v>0</v>
      </c>
      <c r="H441" s="164">
        <v>0</v>
      </c>
    </row>
    <row r="442" spans="1:8" ht="10.5">
      <c r="A442" s="161">
        <v>445</v>
      </c>
      <c r="B442" s="162" t="s">
        <v>617</v>
      </c>
      <c r="C442" s="163">
        <v>338463</v>
      </c>
      <c r="D442" s="168"/>
      <c r="E442" s="168"/>
      <c r="F442" s="163">
        <v>338463</v>
      </c>
      <c r="G442" s="163">
        <v>0</v>
      </c>
      <c r="H442" s="164">
        <v>0</v>
      </c>
    </row>
    <row r="443" spans="1:8" ht="10.5">
      <c r="A443" s="161">
        <v>446</v>
      </c>
      <c r="B443" s="162" t="s">
        <v>618</v>
      </c>
      <c r="C443" s="163">
        <v>75214</v>
      </c>
      <c r="D443" s="168"/>
      <c r="E443" s="168"/>
      <c r="F443" s="163">
        <v>75214</v>
      </c>
      <c r="G443" s="163">
        <v>0</v>
      </c>
      <c r="H443" s="164">
        <v>0</v>
      </c>
    </row>
    <row r="444" spans="1:8" ht="10.5">
      <c r="A444" s="161">
        <v>447</v>
      </c>
      <c r="B444" s="162" t="s">
        <v>619</v>
      </c>
      <c r="C444" s="163">
        <v>225642</v>
      </c>
      <c r="D444" s="168"/>
      <c r="E444" s="168"/>
      <c r="F444" s="163">
        <v>225642</v>
      </c>
      <c r="G444" s="163">
        <v>0</v>
      </c>
      <c r="H444" s="164">
        <v>0</v>
      </c>
    </row>
    <row r="445" spans="1:8" ht="10.5">
      <c r="A445" s="161">
        <v>448</v>
      </c>
      <c r="B445" s="162" t="s">
        <v>620</v>
      </c>
      <c r="C445" s="163">
        <v>136325</v>
      </c>
      <c r="D445" s="168"/>
      <c r="E445" s="168"/>
      <c r="F445" s="163">
        <v>136325</v>
      </c>
      <c r="G445" s="163">
        <v>0</v>
      </c>
      <c r="H445" s="164">
        <v>0</v>
      </c>
    </row>
    <row r="446" spans="1:8" ht="10.5">
      <c r="A446" s="161">
        <v>449</v>
      </c>
      <c r="B446" s="162" t="s">
        <v>621</v>
      </c>
      <c r="C446" s="163">
        <v>37607</v>
      </c>
      <c r="D446" s="168"/>
      <c r="E446" s="168"/>
      <c r="F446" s="163">
        <v>37607</v>
      </c>
      <c r="G446" s="163">
        <v>0</v>
      </c>
      <c r="H446" s="164">
        <v>0</v>
      </c>
    </row>
    <row r="447" spans="1:8" ht="10.5">
      <c r="A447" s="161">
        <v>450</v>
      </c>
      <c r="B447" s="162" t="s">
        <v>622</v>
      </c>
      <c r="C447" s="166">
        <v>14195244</v>
      </c>
      <c r="D447" s="166">
        <v>0</v>
      </c>
      <c r="E447" s="166">
        <v>0</v>
      </c>
      <c r="F447" s="166">
        <v>14195244</v>
      </c>
      <c r="G447" s="166">
        <v>0</v>
      </c>
      <c r="H447" s="167">
        <v>0</v>
      </c>
    </row>
    <row r="448" spans="1:8" ht="10.5">
      <c r="A448" s="161">
        <v>451</v>
      </c>
      <c r="B448" s="162"/>
      <c r="C448" s="163"/>
      <c r="D448" s="171"/>
      <c r="E448" s="171"/>
      <c r="F448" s="171"/>
      <c r="G448" s="171"/>
      <c r="H448" s="172"/>
    </row>
    <row r="449" spans="1:8" ht="10.5">
      <c r="A449" s="161">
        <v>452</v>
      </c>
      <c r="B449" s="162" t="s">
        <v>623</v>
      </c>
      <c r="C449" s="163"/>
      <c r="D449" s="166"/>
      <c r="E449" s="166"/>
      <c r="F449" s="166"/>
      <c r="G449" s="166"/>
      <c r="H449" s="167"/>
    </row>
    <row r="450" spans="1:8" ht="10.5">
      <c r="A450" s="161">
        <v>453</v>
      </c>
      <c r="B450" s="162" t="s">
        <v>624</v>
      </c>
      <c r="C450" s="163">
        <v>836380</v>
      </c>
      <c r="D450" s="168"/>
      <c r="E450" s="168"/>
      <c r="F450" s="163">
        <v>836380</v>
      </c>
      <c r="G450" s="163">
        <v>0</v>
      </c>
      <c r="H450" s="164">
        <v>0</v>
      </c>
    </row>
    <row r="451" spans="1:8" ht="10.5">
      <c r="A451" s="161">
        <v>454</v>
      </c>
      <c r="B451" s="162" t="s">
        <v>623</v>
      </c>
      <c r="C451" s="163">
        <v>836380</v>
      </c>
      <c r="D451" s="163">
        <v>0</v>
      </c>
      <c r="E451" s="163">
        <v>0</v>
      </c>
      <c r="F451" s="163">
        <v>836380</v>
      </c>
      <c r="G451" s="163">
        <v>0</v>
      </c>
      <c r="H451" s="164">
        <v>0</v>
      </c>
    </row>
    <row r="452" spans="1:8" ht="10.5">
      <c r="A452" s="161">
        <v>455</v>
      </c>
      <c r="B452" s="162">
        <v>0</v>
      </c>
      <c r="C452" s="163">
        <v>0</v>
      </c>
      <c r="D452" s="171"/>
      <c r="E452" s="171"/>
      <c r="F452" s="171"/>
      <c r="G452" s="171"/>
      <c r="H452" s="172"/>
    </row>
    <row r="453" spans="1:8" ht="10.5">
      <c r="A453" s="161">
        <v>456</v>
      </c>
      <c r="B453" s="162" t="s">
        <v>625</v>
      </c>
      <c r="C453" s="166">
        <v>228405796</v>
      </c>
      <c r="D453" s="166">
        <v>0</v>
      </c>
      <c r="E453" s="166">
        <v>0</v>
      </c>
      <c r="F453" s="166">
        <v>228405796</v>
      </c>
      <c r="G453" s="166">
        <v>122195001.36000003</v>
      </c>
      <c r="H453" s="167">
        <v>120586208.36000003</v>
      </c>
    </row>
    <row r="454" spans="1:8" ht="9">
      <c r="A454" s="161">
        <v>457</v>
      </c>
      <c r="B454" s="176" t="s">
        <v>641</v>
      </c>
      <c r="C454" s="177">
        <v>0</v>
      </c>
      <c r="D454" s="177">
        <v>127760000</v>
      </c>
      <c r="E454" s="177">
        <v>0</v>
      </c>
      <c r="F454" s="177">
        <v>127760000</v>
      </c>
      <c r="G454" s="177">
        <v>0</v>
      </c>
      <c r="H454" s="178">
        <v>100302635</v>
      </c>
    </row>
    <row r="455" spans="1:8" ht="9" hidden="1">
      <c r="A455" s="161"/>
      <c r="B455" s="176" t="s">
        <v>373</v>
      </c>
      <c r="C455" s="177">
        <v>127760000</v>
      </c>
      <c r="D455" s="177"/>
      <c r="E455" s="177"/>
      <c r="F455" s="177">
        <v>127760000</v>
      </c>
      <c r="G455" s="177">
        <v>100946685</v>
      </c>
      <c r="H455" s="178">
        <v>100302635</v>
      </c>
    </row>
    <row r="456" spans="1:8" ht="9" hidden="1">
      <c r="A456" s="161"/>
      <c r="B456" s="176"/>
      <c r="C456" s="177"/>
      <c r="D456" s="177"/>
      <c r="E456" s="177"/>
      <c r="F456" s="177"/>
      <c r="G456" s="177"/>
      <c r="H456" s="178"/>
    </row>
    <row r="457" spans="1:8" ht="9" hidden="1">
      <c r="A457" s="161"/>
      <c r="B457" s="179" t="s">
        <v>626</v>
      </c>
      <c r="C457" s="180">
        <v>127760000</v>
      </c>
      <c r="D457" s="180">
        <v>0</v>
      </c>
      <c r="E457" s="180">
        <v>0</v>
      </c>
      <c r="F457" s="180">
        <v>127760000</v>
      </c>
      <c r="G457" s="180">
        <v>100946685</v>
      </c>
      <c r="H457" s="181">
        <v>100302635</v>
      </c>
    </row>
    <row r="458" spans="1:8" ht="9" hidden="1">
      <c r="A458" s="161"/>
      <c r="B458" s="176"/>
      <c r="C458" s="177"/>
      <c r="D458" s="177"/>
      <c r="E458" s="177"/>
      <c r="F458" s="177"/>
      <c r="G458" s="177"/>
      <c r="H458" s="178"/>
    </row>
    <row r="459" spans="1:8" ht="9" hidden="1">
      <c r="A459" s="161"/>
      <c r="B459" s="176" t="s">
        <v>627</v>
      </c>
      <c r="C459" s="177"/>
      <c r="D459" s="177"/>
      <c r="E459" s="177"/>
      <c r="F459" s="177"/>
      <c r="G459" s="177"/>
      <c r="H459" s="178"/>
    </row>
    <row r="460" spans="1:8" ht="9" hidden="1">
      <c r="A460" s="161"/>
      <c r="B460" s="176" t="s">
        <v>628</v>
      </c>
      <c r="C460" s="177">
        <v>750000</v>
      </c>
      <c r="D460" s="177"/>
      <c r="E460" s="177">
        <v>0</v>
      </c>
      <c r="F460" s="177">
        <v>750000</v>
      </c>
      <c r="G460" s="177">
        <v>225163.95890410955</v>
      </c>
      <c r="H460" s="178">
        <v>162780.39726027392</v>
      </c>
    </row>
    <row r="461" spans="1:8" ht="9" hidden="1">
      <c r="A461" s="161"/>
      <c r="B461" s="176" t="s">
        <v>629</v>
      </c>
      <c r="C461" s="177">
        <v>320000</v>
      </c>
      <c r="D461" s="177"/>
      <c r="E461" s="177">
        <v>0</v>
      </c>
      <c r="F461" s="177">
        <v>320000</v>
      </c>
      <c r="G461" s="177">
        <v>96070.34246575343</v>
      </c>
      <c r="H461" s="178">
        <v>69453.35616438359</v>
      </c>
    </row>
    <row r="462" spans="1:8" ht="9" hidden="1">
      <c r="A462" s="161"/>
      <c r="B462" s="176" t="s">
        <v>630</v>
      </c>
      <c r="C462" s="177">
        <v>2400000</v>
      </c>
      <c r="D462" s="177"/>
      <c r="E462" s="177">
        <v>0</v>
      </c>
      <c r="F462" s="177">
        <v>2400000</v>
      </c>
      <c r="G462" s="177">
        <v>720527.0684931506</v>
      </c>
      <c r="H462" s="178">
        <v>520899.6712328766</v>
      </c>
    </row>
    <row r="463" spans="1:8" ht="9" hidden="1">
      <c r="A463" s="161"/>
      <c r="B463" s="176" t="s">
        <v>631</v>
      </c>
      <c r="C463" s="177">
        <v>17000</v>
      </c>
      <c r="D463" s="177"/>
      <c r="E463" s="177">
        <v>0</v>
      </c>
      <c r="F463" s="177">
        <v>17000</v>
      </c>
      <c r="G463" s="177">
        <v>5104.315068493152</v>
      </c>
      <c r="H463" s="178">
        <v>3690.287671232878</v>
      </c>
    </row>
    <row r="464" spans="1:8" ht="9" hidden="1">
      <c r="A464" s="161"/>
      <c r="B464" s="182" t="s">
        <v>632</v>
      </c>
      <c r="C464" s="183">
        <v>3487000</v>
      </c>
      <c r="D464" s="183">
        <v>0</v>
      </c>
      <c r="E464" s="183">
        <v>0</v>
      </c>
      <c r="F464" s="183">
        <v>3487000</v>
      </c>
      <c r="G464" s="183">
        <v>1046865.6849315068</v>
      </c>
      <c r="H464" s="184">
        <v>756823.7123287669</v>
      </c>
    </row>
    <row r="465" spans="1:8" ht="9" hidden="1">
      <c r="A465" s="161"/>
      <c r="B465" s="176"/>
      <c r="C465" s="177"/>
      <c r="D465" s="177"/>
      <c r="E465" s="177"/>
      <c r="F465" s="177"/>
      <c r="G465" s="177"/>
      <c r="H465" s="178"/>
    </row>
    <row r="466" spans="1:8" ht="9" hidden="1">
      <c r="A466" s="161"/>
      <c r="B466" s="176" t="s">
        <v>633</v>
      </c>
      <c r="C466" s="177">
        <v>353600</v>
      </c>
      <c r="D466" s="185"/>
      <c r="E466" s="185"/>
      <c r="F466" s="177">
        <v>353600</v>
      </c>
      <c r="G466" s="177">
        <v>0</v>
      </c>
      <c r="H466" s="178">
        <v>0</v>
      </c>
    </row>
    <row r="467" spans="1:8" ht="9" hidden="1">
      <c r="A467" s="161"/>
      <c r="B467" s="176"/>
      <c r="C467" s="177"/>
      <c r="D467" s="177"/>
      <c r="E467" s="177"/>
      <c r="F467" s="177"/>
      <c r="G467" s="177"/>
      <c r="H467" s="178"/>
    </row>
    <row r="468" spans="1:8" ht="9" hidden="1">
      <c r="A468" s="161"/>
      <c r="B468" s="182" t="s">
        <v>634</v>
      </c>
      <c r="C468" s="183">
        <v>3840600</v>
      </c>
      <c r="D468" s="183">
        <v>0</v>
      </c>
      <c r="E468" s="183">
        <v>0</v>
      </c>
      <c r="F468" s="183">
        <v>3840600</v>
      </c>
      <c r="G468" s="183">
        <v>1046865.6849315068</v>
      </c>
      <c r="H468" s="184">
        <v>756823.7123287669</v>
      </c>
    </row>
    <row r="469" spans="1:8" ht="9" hidden="1">
      <c r="A469" s="161"/>
      <c r="B469" s="176"/>
      <c r="C469" s="177"/>
      <c r="D469" s="177"/>
      <c r="E469" s="177"/>
      <c r="F469" s="177"/>
      <c r="G469" s="177"/>
      <c r="H469" s="178"/>
    </row>
    <row r="470" spans="1:8" ht="9" hidden="1">
      <c r="A470" s="161"/>
      <c r="B470" s="176" t="s">
        <v>635</v>
      </c>
      <c r="C470" s="177"/>
      <c r="D470" s="177"/>
      <c r="E470" s="177"/>
      <c r="F470" s="177"/>
      <c r="G470" s="177"/>
      <c r="H470" s="178"/>
    </row>
    <row r="471" spans="1:8" ht="9" hidden="1">
      <c r="A471" s="161"/>
      <c r="B471" s="176" t="s">
        <v>522</v>
      </c>
      <c r="C471" s="177">
        <v>150500</v>
      </c>
      <c r="D471" s="185"/>
      <c r="E471" s="185"/>
      <c r="F471" s="177">
        <v>150500</v>
      </c>
      <c r="G471" s="177">
        <v>0</v>
      </c>
      <c r="H471" s="178">
        <v>0</v>
      </c>
    </row>
    <row r="472" spans="1:8" ht="9" hidden="1">
      <c r="A472" s="161"/>
      <c r="B472" s="176" t="s">
        <v>523</v>
      </c>
      <c r="C472" s="177">
        <v>146391</v>
      </c>
      <c r="D472" s="185"/>
      <c r="E472" s="185"/>
      <c r="F472" s="177">
        <v>146391</v>
      </c>
      <c r="G472" s="177">
        <v>0</v>
      </c>
      <c r="H472" s="178">
        <v>0</v>
      </c>
    </row>
    <row r="473" spans="1:8" ht="9" hidden="1">
      <c r="A473" s="161"/>
      <c r="B473" s="176" t="s">
        <v>553</v>
      </c>
      <c r="C473" s="177">
        <v>37000</v>
      </c>
      <c r="D473" s="185"/>
      <c r="E473" s="185"/>
      <c r="F473" s="177">
        <v>37000</v>
      </c>
      <c r="G473" s="177">
        <v>0</v>
      </c>
      <c r="H473" s="178">
        <v>0</v>
      </c>
    </row>
    <row r="474" spans="1:8" ht="9" hidden="1">
      <c r="A474" s="161"/>
      <c r="B474" s="176" t="s">
        <v>636</v>
      </c>
      <c r="C474" s="177">
        <v>67000</v>
      </c>
      <c r="D474" s="177"/>
      <c r="E474" s="177"/>
      <c r="F474" s="177">
        <v>67000</v>
      </c>
      <c r="G474" s="177"/>
      <c r="H474" s="178"/>
    </row>
    <row r="475" spans="1:8" ht="9" hidden="1">
      <c r="A475" s="161"/>
      <c r="B475" s="182" t="s">
        <v>637</v>
      </c>
      <c r="C475" s="177">
        <v>400891</v>
      </c>
      <c r="D475" s="177">
        <v>0</v>
      </c>
      <c r="E475" s="177">
        <v>0</v>
      </c>
      <c r="F475" s="177">
        <v>400891</v>
      </c>
      <c r="G475" s="177">
        <v>0</v>
      </c>
      <c r="H475" s="178">
        <v>0</v>
      </c>
    </row>
    <row r="476" spans="1:8" ht="9" hidden="1">
      <c r="A476" s="161"/>
      <c r="B476" s="176"/>
      <c r="C476" s="177"/>
      <c r="D476" s="177"/>
      <c r="E476" s="177"/>
      <c r="F476" s="177"/>
      <c r="G476" s="177"/>
      <c r="H476" s="178"/>
    </row>
    <row r="477" spans="1:8" ht="9" hidden="1">
      <c r="A477" s="161"/>
      <c r="B477" s="186" t="s">
        <v>638</v>
      </c>
      <c r="C477" s="187">
        <v>4241491</v>
      </c>
      <c r="D477" s="187">
        <v>0</v>
      </c>
      <c r="E477" s="187">
        <v>0</v>
      </c>
      <c r="F477" s="187">
        <v>4241491</v>
      </c>
      <c r="G477" s="187">
        <v>1046865.6849315068</v>
      </c>
      <c r="H477" s="188">
        <v>756823.7123287669</v>
      </c>
    </row>
    <row r="478" spans="1:8" ht="9" hidden="1">
      <c r="A478" s="161"/>
      <c r="B478" s="176"/>
      <c r="C478" s="177"/>
      <c r="D478" s="177"/>
      <c r="E478" s="177"/>
      <c r="F478" s="177"/>
      <c r="G478" s="177"/>
      <c r="H478" s="178"/>
    </row>
    <row r="479" spans="1:8" ht="9" hidden="1">
      <c r="A479" s="161"/>
      <c r="B479" s="189" t="s">
        <v>639</v>
      </c>
      <c r="C479" s="190"/>
      <c r="D479" s="190"/>
      <c r="E479" s="190"/>
      <c r="F479" s="190"/>
      <c r="G479" s="190"/>
      <c r="H479" s="191">
        <v>101059458.71232876</v>
      </c>
    </row>
    <row r="480" spans="1:8" ht="9" hidden="1">
      <c r="A480" s="161"/>
      <c r="B480" s="176"/>
      <c r="C480" s="177"/>
      <c r="D480" s="177"/>
      <c r="E480" s="177"/>
      <c r="F480" s="177"/>
      <c r="G480" s="177"/>
      <c r="H480" s="178"/>
    </row>
    <row r="481" spans="1:8" ht="10.5" hidden="1">
      <c r="A481" s="161"/>
      <c r="B481" s="162"/>
      <c r="C481" s="163"/>
      <c r="D481" s="163"/>
      <c r="E481" s="163"/>
      <c r="F481" s="163"/>
      <c r="G481" s="163"/>
      <c r="H481" s="164"/>
    </row>
    <row r="482" spans="1:8" ht="10.5" hidden="1">
      <c r="A482" s="161"/>
      <c r="B482" s="162"/>
      <c r="C482" s="163"/>
      <c r="D482" s="163"/>
      <c r="E482" s="163"/>
      <c r="F482" s="163"/>
      <c r="G482" s="163"/>
      <c r="H482" s="164"/>
    </row>
    <row r="483" spans="1:8" ht="10.5" hidden="1">
      <c r="A483" s="161"/>
      <c r="B483" s="162"/>
      <c r="C483" s="163"/>
      <c r="D483" s="163"/>
      <c r="E483" s="163"/>
      <c r="F483" s="163"/>
      <c r="G483" s="163"/>
      <c r="H483" s="164"/>
    </row>
    <row r="484" spans="1:8" ht="10.5" hidden="1">
      <c r="A484" s="161"/>
      <c r="B484" s="162"/>
      <c r="C484" s="163"/>
      <c r="D484" s="163"/>
      <c r="E484" s="163"/>
      <c r="F484" s="163"/>
      <c r="G484" s="163"/>
      <c r="H484" s="164">
        <v>616265525.5913426</v>
      </c>
    </row>
    <row r="485" spans="1:8" ht="10.5">
      <c r="A485" s="161">
        <v>458</v>
      </c>
      <c r="B485" s="162" t="s">
        <v>642</v>
      </c>
      <c r="C485" s="163"/>
      <c r="D485" s="163">
        <f>D454</f>
        <v>127760000</v>
      </c>
      <c r="E485" s="163">
        <f>E454</f>
        <v>0</v>
      </c>
      <c r="F485" s="163">
        <f>F454</f>
        <v>127760000</v>
      </c>
      <c r="G485" s="163">
        <f>G454</f>
        <v>0</v>
      </c>
      <c r="H485" s="164">
        <f>H454</f>
        <v>100302635</v>
      </c>
    </row>
    <row r="486" spans="1:8" ht="10.5">
      <c r="A486" s="161">
        <v>459</v>
      </c>
      <c r="B486" s="162" t="s">
        <v>643</v>
      </c>
      <c r="C486" s="163"/>
      <c r="D486" s="163">
        <v>750000</v>
      </c>
      <c r="E486" s="163"/>
      <c r="F486" s="163">
        <v>750000</v>
      </c>
      <c r="G486" s="163"/>
      <c r="H486" s="164">
        <v>162780</v>
      </c>
    </row>
    <row r="487" spans="1:8" ht="10.5">
      <c r="A487" s="161">
        <v>460</v>
      </c>
      <c r="B487" s="162" t="s">
        <v>644</v>
      </c>
      <c r="C487" s="163"/>
      <c r="D487" s="163">
        <v>320000</v>
      </c>
      <c r="E487" s="163"/>
      <c r="F487" s="163">
        <v>320000</v>
      </c>
      <c r="G487" s="163"/>
      <c r="H487" s="164">
        <v>69453</v>
      </c>
    </row>
    <row r="488" spans="1:8" s="192" customFormat="1" ht="10.5">
      <c r="A488" s="201">
        <v>461</v>
      </c>
      <c r="B488" s="162" t="s">
        <v>645</v>
      </c>
      <c r="C488" s="163"/>
      <c r="D488" s="163">
        <v>2400000</v>
      </c>
      <c r="E488" s="163"/>
      <c r="F488" s="163">
        <v>2400000</v>
      </c>
      <c r="G488" s="163"/>
      <c r="H488" s="164">
        <v>520900</v>
      </c>
    </row>
    <row r="489" spans="1:8" ht="10.5">
      <c r="A489" s="161">
        <v>462</v>
      </c>
      <c r="B489" s="162" t="s">
        <v>646</v>
      </c>
      <c r="C489" s="163"/>
      <c r="D489" s="163">
        <v>17000</v>
      </c>
      <c r="E489" s="163"/>
      <c r="F489" s="163">
        <v>17000</v>
      </c>
      <c r="G489" s="163"/>
      <c r="H489" s="164">
        <v>3690</v>
      </c>
    </row>
    <row r="490" spans="1:8" ht="10.5">
      <c r="A490" s="161">
        <v>463</v>
      </c>
      <c r="B490" s="193" t="s">
        <v>654</v>
      </c>
      <c r="C490" s="194"/>
      <c r="D490" s="194">
        <v>353600</v>
      </c>
      <c r="E490" s="194"/>
      <c r="F490" s="194">
        <v>353600</v>
      </c>
      <c r="G490" s="194"/>
      <c r="H490" s="195">
        <v>0</v>
      </c>
    </row>
    <row r="491" spans="1:8" ht="10.5">
      <c r="A491" s="161">
        <v>464</v>
      </c>
      <c r="B491" s="193" t="s">
        <v>647</v>
      </c>
      <c r="C491" s="194"/>
      <c r="D491" s="196">
        <f>SUM(D486:D490)</f>
        <v>3840600</v>
      </c>
      <c r="E491" s="196">
        <f>SUM(E486:E490)</f>
        <v>0</v>
      </c>
      <c r="F491" s="196">
        <f>SUM(F486:F490)</f>
        <v>3840600</v>
      </c>
      <c r="G491" s="196">
        <f>SUM(G486:G490)</f>
        <v>0</v>
      </c>
      <c r="H491" s="197">
        <f>SUM(H486:H490)</f>
        <v>756823</v>
      </c>
    </row>
    <row r="492" spans="1:8" ht="10.5">
      <c r="A492" s="161">
        <v>465</v>
      </c>
      <c r="B492" s="193" t="s">
        <v>648</v>
      </c>
      <c r="C492" s="194"/>
      <c r="D492" s="194">
        <v>150500</v>
      </c>
      <c r="E492" s="194"/>
      <c r="F492" s="194">
        <v>150500</v>
      </c>
      <c r="G492" s="194"/>
      <c r="H492" s="195"/>
    </row>
    <row r="493" spans="1:8" ht="10.5">
      <c r="A493" s="161">
        <v>466</v>
      </c>
      <c r="B493" s="193" t="s">
        <v>649</v>
      </c>
      <c r="C493" s="194"/>
      <c r="D493" s="194">
        <v>146391</v>
      </c>
      <c r="E493" s="194"/>
      <c r="F493" s="194">
        <v>146391</v>
      </c>
      <c r="G493" s="194"/>
      <c r="H493" s="195"/>
    </row>
    <row r="494" spans="1:8" ht="10.5">
      <c r="A494" s="161">
        <v>467</v>
      </c>
      <c r="B494" s="193" t="s">
        <v>650</v>
      </c>
      <c r="C494" s="194"/>
      <c r="D494" s="194">
        <v>37000</v>
      </c>
      <c r="E494" s="194"/>
      <c r="F494" s="194">
        <v>37000</v>
      </c>
      <c r="G494" s="194"/>
      <c r="H494" s="195"/>
    </row>
    <row r="495" spans="1:8" ht="10.5">
      <c r="A495" s="161">
        <v>468</v>
      </c>
      <c r="B495" s="193" t="s">
        <v>651</v>
      </c>
      <c r="C495" s="194"/>
      <c r="D495" s="194">
        <v>67000</v>
      </c>
      <c r="E495" s="194"/>
      <c r="F495" s="194">
        <v>67000</v>
      </c>
      <c r="G495" s="194"/>
      <c r="H495" s="195"/>
    </row>
    <row r="496" spans="1:8" ht="10.5">
      <c r="A496" s="161">
        <v>469</v>
      </c>
      <c r="B496" s="193" t="s">
        <v>652</v>
      </c>
      <c r="C496" s="194"/>
      <c r="D496" s="194">
        <f>SUM(D492:D495)</f>
        <v>400891</v>
      </c>
      <c r="E496" s="194">
        <f>SUM(E492:E495)</f>
        <v>0</v>
      </c>
      <c r="F496" s="194">
        <f>SUM(F492:F495)</f>
        <v>400891</v>
      </c>
      <c r="G496" s="194">
        <f>SUM(G492:G495)</f>
        <v>0</v>
      </c>
      <c r="H496" s="195">
        <f>SUM(H492:H495)</f>
        <v>0</v>
      </c>
    </row>
    <row r="497" spans="1:8" ht="11.25" thickBot="1">
      <c r="A497" s="161">
        <v>470</v>
      </c>
      <c r="B497" s="198" t="s">
        <v>653</v>
      </c>
      <c r="C497" s="199"/>
      <c r="D497" s="199"/>
      <c r="E497" s="199"/>
      <c r="F497" s="199"/>
      <c r="G497" s="199"/>
      <c r="H497" s="200">
        <f>H485+H491</f>
        <v>101059458</v>
      </c>
    </row>
  </sheetData>
  <sheetProtection/>
  <mergeCells count="12">
    <mergeCell ref="C1:F1"/>
    <mergeCell ref="G1:H1"/>
    <mergeCell ref="B2:B7"/>
    <mergeCell ref="C2:F3"/>
    <mergeCell ref="G2:H3"/>
    <mergeCell ref="C4:C7"/>
    <mergeCell ref="D4:E5"/>
    <mergeCell ref="F4:F7"/>
    <mergeCell ref="G4:G7"/>
    <mergeCell ref="H4:H7"/>
    <mergeCell ref="D6:D7"/>
    <mergeCell ref="E6:E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>
    <oddHeader>&amp;C&amp;"Arial,Félkövér"Vagyonkimutatás a mérlegben értékkel szereplő eszközökről 2013. évben&amp;R&amp;"Arial,Dőlt"&amp;8 9. melléklet
a 9/2014. (IV.30.)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2014-05-06T08:08:31Z</cp:lastPrinted>
  <dcterms:created xsi:type="dcterms:W3CDTF">2012-09-04T18:32:50Z</dcterms:created>
  <dcterms:modified xsi:type="dcterms:W3CDTF">2014-05-06T08:38:05Z</dcterms:modified>
  <cp:category/>
  <cp:version/>
  <cp:contentType/>
  <cp:contentStatus/>
</cp:coreProperties>
</file>