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170" windowWidth="11160" windowHeight="6225" tabRatio="672" activeTab="0"/>
  </bookViews>
  <sheets>
    <sheet name="rem1" sheetId="1" r:id="rId1"/>
    <sheet name="rem2" sheetId="2" r:id="rId2"/>
    <sheet name="rem3" sheetId="3" r:id="rId3"/>
    <sheet name="rem4" sheetId="4" r:id="rId4"/>
    <sheet name="rem5" sheetId="5" r:id="rId5"/>
    <sheet name="rem6" sheetId="6" r:id="rId6"/>
    <sheet name="rem7" sheetId="7" r:id="rId7"/>
    <sheet name="rem8" sheetId="8" r:id="rId8"/>
    <sheet name="rem9" sheetId="9" r:id="rId9"/>
    <sheet name="rem10" sheetId="10" r:id="rId10"/>
  </sheets>
  <externalReferences>
    <externalReference r:id="rId13"/>
    <externalReference r:id="rId14"/>
    <externalReference r:id="rId15"/>
  </externalReferences>
  <definedNames>
    <definedName name="enczi">'[1]rszakfössz'!$D$123</definedName>
    <definedName name="_xlnm.Print_Titles" localSheetId="0">'rem1'!$1:$4</definedName>
    <definedName name="_xlnm.Print_Titles" localSheetId="1">'rem2'!$1:$4</definedName>
    <definedName name="_xlnm.Print_Titles" localSheetId="2">'rem3'!$1:$4</definedName>
    <definedName name="_xlnm.Print_Titles" localSheetId="3">'rem4'!$1:$4</definedName>
    <definedName name="_xlnm.Print_Area" localSheetId="7">'rem8'!$A$1:$D$37</definedName>
  </definedNames>
  <calcPr calcMode="manual" fullCalcOnLoad="1"/>
</workbook>
</file>

<file path=xl/sharedStrings.xml><?xml version="1.0" encoding="utf-8"?>
<sst xmlns="http://schemas.openxmlformats.org/spreadsheetml/2006/main" count="488" uniqueCount="281">
  <si>
    <t>megnevezése</t>
  </si>
  <si>
    <t>előirányzat</t>
  </si>
  <si>
    <t>ÁFA bevételek visszatérülések</t>
  </si>
  <si>
    <t>Kamat bevételek</t>
  </si>
  <si>
    <t>Helyi adók</t>
  </si>
  <si>
    <t>Egyéb sajátos bevételek</t>
  </si>
  <si>
    <t>Tárgyi eszközök értékesítése</t>
  </si>
  <si>
    <t>Pénzügyi befektetések bevételei</t>
  </si>
  <si>
    <t>Müködési célú pénzeszköz átvétel államháztartáson kivülről</t>
  </si>
  <si>
    <t>Hitel felvétel</t>
  </si>
  <si>
    <t>Pénzforgalom nélküli bevételek</t>
  </si>
  <si>
    <t>Hitelek, pénzforgalom nélküli  bev.összesen 5</t>
  </si>
  <si>
    <t>Kötött felhasználású normatívák</t>
  </si>
  <si>
    <t xml:space="preserve">      Magánszemélyek kommunális adója</t>
  </si>
  <si>
    <t xml:space="preserve">      vállalkozók kommunális adója</t>
  </si>
  <si>
    <t>Helyi adók összesen</t>
  </si>
  <si>
    <t xml:space="preserve">      Gépjárműadó</t>
  </si>
  <si>
    <t xml:space="preserve">      Termőföld bérbeadásából származó SZJA</t>
  </si>
  <si>
    <t>Átengedett központi adók összesen</t>
  </si>
  <si>
    <t>Átengedett központi adók</t>
  </si>
  <si>
    <t>Müködési célú pénzeszköz átvétel összesen</t>
  </si>
  <si>
    <t>Önkormányzatok sajátos felhalmozási bevét.</t>
  </si>
  <si>
    <t>Bevételi forrás megnevezése</t>
  </si>
  <si>
    <t xml:space="preserve">Müködési </t>
  </si>
  <si>
    <t xml:space="preserve">Felhalmozási </t>
  </si>
  <si>
    <t>Költségvetési cím</t>
  </si>
  <si>
    <t>száma</t>
  </si>
  <si>
    <t>11.</t>
  </si>
  <si>
    <t>Cím</t>
  </si>
  <si>
    <t>neve</t>
  </si>
  <si>
    <t>Összes bevétel</t>
  </si>
  <si>
    <t>Kiadási előirányzat megnevezése</t>
  </si>
  <si>
    <t>Rendszeres személyi juttatások</t>
  </si>
  <si>
    <t>Nem rendszeres személyi juttatások</t>
  </si>
  <si>
    <t>Külső személyi juttatások</t>
  </si>
  <si>
    <t>Személyi juttatások összesen</t>
  </si>
  <si>
    <t>Társadalom biztosítási járulék</t>
  </si>
  <si>
    <t>Egészségügyi hozzájárulás</t>
  </si>
  <si>
    <t>Táppénz hozzájárulás</t>
  </si>
  <si>
    <t>Munkaadókat terhelő egyéb járulékok</t>
  </si>
  <si>
    <t>Munkaadókat terhelő járulékok össz.</t>
  </si>
  <si>
    <t>Készlet beszerzések</t>
  </si>
  <si>
    <t>Szolgáltatások</t>
  </si>
  <si>
    <t>ÁFA kiadás</t>
  </si>
  <si>
    <t>Kiküldetés,reprezentció</t>
  </si>
  <si>
    <t>Egyéb dologi kiadások</t>
  </si>
  <si>
    <t>Dologi kiadások összesen</t>
  </si>
  <si>
    <t>Különféle költségvetési befizetések</t>
  </si>
  <si>
    <t>Adók,dijak,befizetések</t>
  </si>
  <si>
    <t>Kamatkiadások</t>
  </si>
  <si>
    <t>Egyéb folyó kiadások</t>
  </si>
  <si>
    <t>Müködési célra átadott pénzeszköz államháztartáson kivülre</t>
  </si>
  <si>
    <t>Társadalom és szociálpolitikai juttatás</t>
  </si>
  <si>
    <t>Pénzesszköz átadás és egyéb tám.</t>
  </si>
  <si>
    <t>Felújítási kiadások ÁFA</t>
  </si>
  <si>
    <t>Felújítási kiadások összesen</t>
  </si>
  <si>
    <t>Intézményi beruházási kiadások</t>
  </si>
  <si>
    <t>Beruházási kiadások ÁFA</t>
  </si>
  <si>
    <t>Beruházási kiadások összesen</t>
  </si>
  <si>
    <t>Hitelek kiadásai</t>
  </si>
  <si>
    <t>Pénzforgalom nélküli kiadások</t>
  </si>
  <si>
    <t>Kiadások összesen</t>
  </si>
  <si>
    <t>Összes kiadás</t>
  </si>
  <si>
    <t xml:space="preserve">Személyi juttatások </t>
  </si>
  <si>
    <t xml:space="preserve">Munkaadókat terhelő járulékok </t>
  </si>
  <si>
    <t>Dologi jellegü kiadások</t>
  </si>
  <si>
    <t>létszámkeret</t>
  </si>
  <si>
    <t xml:space="preserve">száma </t>
  </si>
  <si>
    <t>Önkormányzatok elszámolásai</t>
  </si>
  <si>
    <t>16.</t>
  </si>
  <si>
    <t>Összesen</t>
  </si>
  <si>
    <t>Müködési</t>
  </si>
  <si>
    <t>Önkormányzati hiv.</t>
  </si>
  <si>
    <t xml:space="preserve"> összesen</t>
  </si>
  <si>
    <t>Müködési célú pénzeszköz átadás össz.</t>
  </si>
  <si>
    <t>Felhalmozási célú pénzeszköz átadás össz.</t>
  </si>
  <si>
    <t>Felújítás összesen</t>
  </si>
  <si>
    <t xml:space="preserve"> megnevezése</t>
  </si>
  <si>
    <t>Felújítási cél</t>
  </si>
  <si>
    <t>Lakáshoz jutás támogatása</t>
  </si>
  <si>
    <t>Felhalmozási kiadások összesen</t>
  </si>
  <si>
    <t>Felhalmozási célú pénzeszköz átadás államháztartáson kivülre</t>
  </si>
  <si>
    <t>Település üzemeltetés</t>
  </si>
  <si>
    <t>Foglalkoztatás és szociálpolitikai feladatok</t>
  </si>
  <si>
    <t xml:space="preserve">Normatív állami támogatás </t>
  </si>
  <si>
    <t>Tel.üzemelt.fel.</t>
  </si>
  <si>
    <t>Település üzemeltet.</t>
  </si>
  <si>
    <t>Önkorm összesen</t>
  </si>
  <si>
    <t>Felhalmozási kiadások</t>
  </si>
  <si>
    <t xml:space="preserve">Összesen </t>
  </si>
  <si>
    <t>Eredeti</t>
  </si>
  <si>
    <t>Bevétel</t>
  </si>
  <si>
    <t>Kiadás</t>
  </si>
  <si>
    <t>Módosított</t>
  </si>
  <si>
    <t xml:space="preserve">Önkormányz. sajátos müköd. bevét. </t>
  </si>
  <si>
    <t>Központosított előirányzatok</t>
  </si>
  <si>
    <t>Céljellegű decentralizált támogatás</t>
  </si>
  <si>
    <t>CÉDE támogatás</t>
  </si>
  <si>
    <t>Intézményi müködési bevétel</t>
  </si>
  <si>
    <t>Költségvetési címek müködési kiadásai</t>
  </si>
  <si>
    <t>Adó pótlék,birság</t>
  </si>
  <si>
    <t>SZJA bevétel</t>
  </si>
  <si>
    <t>Gépjárműadó</t>
  </si>
  <si>
    <t>Termőföld bérbeadásából származó jöv.adó</t>
  </si>
  <si>
    <t>Normatív költségvetési támogatás</t>
  </si>
  <si>
    <t>ÖNHIKI</t>
  </si>
  <si>
    <t xml:space="preserve">Előző évi kiegészítés </t>
  </si>
  <si>
    <t>Müködési célú pénzeszköz átvétel</t>
  </si>
  <si>
    <t>Önkormányzat müködési bevétele összesen</t>
  </si>
  <si>
    <t>Önkormányzat müködési kiadása összesen</t>
  </si>
  <si>
    <t>Kiadási többlet</t>
  </si>
  <si>
    <t>Önkormányzat sajátos müködési bevételei ö.</t>
  </si>
  <si>
    <t>Normatív módon elosztott kötött felhasználású tám.</t>
  </si>
  <si>
    <t>Központi forrásból származó bevételek össz.</t>
  </si>
  <si>
    <t>Bevételi többlet</t>
  </si>
  <si>
    <t>Saját bevételek</t>
  </si>
  <si>
    <t xml:space="preserve"> Tárgyi eszközök értékesítése</t>
  </si>
  <si>
    <t xml:space="preserve"> Önkormányzatok sajátos felhalmozási bevétele</t>
  </si>
  <si>
    <t>Felújítások összesen</t>
  </si>
  <si>
    <t xml:space="preserve"> Pénzügyi befektetések bevételei</t>
  </si>
  <si>
    <t xml:space="preserve"> ÁFA bevételek visszatérülések</t>
  </si>
  <si>
    <t>Saját bevételek összesen</t>
  </si>
  <si>
    <t>Felhalmozási célra átvett pénzeszközök</t>
  </si>
  <si>
    <t>Pénmaradvány igénybe vétel</t>
  </si>
  <si>
    <t>Felhalmozásra átadott pénzeszköz összesen</t>
  </si>
  <si>
    <t>Önkormányzat felhalmozási bevételei összesen</t>
  </si>
  <si>
    <t>bevételi többlet</t>
  </si>
  <si>
    <t>Önkormányzat sajátos mük.bevételei össz.</t>
  </si>
  <si>
    <t>Központi forrásból származó bev. összesen</t>
  </si>
  <si>
    <t>Vízmű rekonstrukcó</t>
  </si>
  <si>
    <t>Orvosi rendelő épület felújítása</t>
  </si>
  <si>
    <t>Számitógép felújítás</t>
  </si>
  <si>
    <t>Eszközök</t>
  </si>
  <si>
    <t>Források</t>
  </si>
  <si>
    <t>elején</t>
  </si>
  <si>
    <t>végén</t>
  </si>
  <si>
    <t>Tőke változások</t>
  </si>
  <si>
    <t>Befektetett pénzügyi eszközök</t>
  </si>
  <si>
    <t>Saját tőke összesen</t>
  </si>
  <si>
    <t>Üzemeltetésre átadott eszközök</t>
  </si>
  <si>
    <t>Befektetett eszközök összesen</t>
  </si>
  <si>
    <t>Költségvetési tartalék</t>
  </si>
  <si>
    <t xml:space="preserve">Készletek </t>
  </si>
  <si>
    <t>Követelések</t>
  </si>
  <si>
    <t xml:space="preserve"> - szállítói követelés</t>
  </si>
  <si>
    <t xml:space="preserve"> - vevők tartozása</t>
  </si>
  <si>
    <t xml:space="preserve"> - egyéb kötelezettség</t>
  </si>
  <si>
    <t xml:space="preserve"> - hitel állomány</t>
  </si>
  <si>
    <t>Követelések összesen</t>
  </si>
  <si>
    <t>Pénztárak</t>
  </si>
  <si>
    <t>Bankszámlák</t>
  </si>
  <si>
    <t>Kötelezettségek összesen</t>
  </si>
  <si>
    <t>Forgó eszközök összesen</t>
  </si>
  <si>
    <t>Eszközök összesen</t>
  </si>
  <si>
    <t>Források összesen</t>
  </si>
  <si>
    <t>megnevezés</t>
  </si>
  <si>
    <t>tárgyidőszak</t>
  </si>
  <si>
    <t>Költségvetési bankszámlák egyenlege</t>
  </si>
  <si>
    <t>Pénztárak záró egyenlege</t>
  </si>
  <si>
    <t>Záró pénzkészlet</t>
  </si>
  <si>
    <t xml:space="preserve">Aktív függő kiegyenlítő és átfutó elszámolások     </t>
  </si>
  <si>
    <t xml:space="preserve">Passzív függő kiegyenlítő és átfutó elszámolások    </t>
  </si>
  <si>
    <t xml:space="preserve">Előző években képzett tartalékok maradványa          </t>
  </si>
  <si>
    <t>Tárgyévi helyesbített pénzmaradvány</t>
  </si>
  <si>
    <t xml:space="preserve">Intézményi befizetés többlet támogatás miatt      </t>
  </si>
  <si>
    <t xml:space="preserve">Költségvetési befizetés többlet támogatás miatt            </t>
  </si>
  <si>
    <t>Költségvetési kiutalás kiutalatlan intézményi támogatás miatt</t>
  </si>
  <si>
    <t xml:space="preserve">Költségvetési kiutalási igény kiutalatlan támogatás miatt   </t>
  </si>
  <si>
    <t>Módosított pénzmaradvány</t>
  </si>
  <si>
    <t>Pénzmaradványt terhelő kötelezettségek</t>
  </si>
  <si>
    <t>Felosztható pénzmaradvány:</t>
  </si>
  <si>
    <t>Pénzmaradványt terhelő kötelezettség összesen:</t>
  </si>
  <si>
    <t>Szellemi termékek</t>
  </si>
  <si>
    <t>Immateriális javak összesen</t>
  </si>
  <si>
    <t>Egyéb immateriális javak</t>
  </si>
  <si>
    <t>Ingatlanok, kapcsolódó vagyoni értékű jogok</t>
  </si>
  <si>
    <t>Gépek berendzések felszerelések</t>
  </si>
  <si>
    <t>Beruházások</t>
  </si>
  <si>
    <t>Tárgyi eszközök összesen</t>
  </si>
  <si>
    <t>Pénzeszközök összesen</t>
  </si>
  <si>
    <t>Aktív függő elszámolások állománya</t>
  </si>
  <si>
    <t>Aktív átfutó elszámolások állománya</t>
  </si>
  <si>
    <t>Aktív kiegyenlítő elszámolások állománya</t>
  </si>
  <si>
    <t>Egyéb aktív pénzügyi elszámolások összesen</t>
  </si>
  <si>
    <t xml:space="preserve">Passzív pénzügyi elszámolások </t>
  </si>
  <si>
    <t>Aktív pénzügyi elszámolások</t>
  </si>
  <si>
    <t>Passzív függő elszámolások állománya</t>
  </si>
  <si>
    <t>Passzív átfutó elszámolások állománya</t>
  </si>
  <si>
    <t>Passzív kiegyenlítő elszámolások állománya</t>
  </si>
  <si>
    <t>Egyéb passzív pénzügyi elszámolások összesen</t>
  </si>
  <si>
    <t>Kötelezettségek</t>
  </si>
  <si>
    <t xml:space="preserve"> - adósok</t>
  </si>
  <si>
    <t>Aktív és passziv elszámolások összesen</t>
  </si>
  <si>
    <t>Kiegyenlítő, függő és átfutó kiadások</t>
  </si>
  <si>
    <t>Kiegyenlítő, függő és átfutó bevételek</t>
  </si>
  <si>
    <t>Vagyoni értékű jogok</t>
  </si>
  <si>
    <t>Normativ állami támogatás</t>
  </si>
  <si>
    <t>Egyéb központi támogatás</t>
  </si>
  <si>
    <t>Önkormányzat</t>
  </si>
  <si>
    <t>12.</t>
  </si>
  <si>
    <t>13.</t>
  </si>
  <si>
    <t>Egészségügyi feladatok</t>
  </si>
  <si>
    <t>14.</t>
  </si>
  <si>
    <t>Étkeztetési</t>
  </si>
  <si>
    <t>15.</t>
  </si>
  <si>
    <t>Közművelődési feladatok</t>
  </si>
  <si>
    <t>Működési</t>
  </si>
  <si>
    <t>Felhalmozási</t>
  </si>
  <si>
    <t>eredeti</t>
  </si>
  <si>
    <t xml:space="preserve">módosított </t>
  </si>
  <si>
    <t>Hatósági jogkörhöz köthető működési bevételek bevételei</t>
  </si>
  <si>
    <t xml:space="preserve">Intézményi működéshez kapcsolódó bevételek </t>
  </si>
  <si>
    <t>Intézmények egyéb sajátos bevétele</t>
  </si>
  <si>
    <t>Továbbszámlázott ( közvetített ) szolgáltatások bevétele</t>
  </si>
  <si>
    <t>Intézmények müködési  bevételei össz.</t>
  </si>
  <si>
    <t xml:space="preserve">      Iparűzési adó</t>
  </si>
  <si>
    <t xml:space="preserve">       Adó pótlék bírság</t>
  </si>
  <si>
    <t xml:space="preserve">       Helyben maradó Személyi jövedelem adó</t>
  </si>
  <si>
    <t xml:space="preserve">       Jövedelem különbségek mérséklése +,-</t>
  </si>
  <si>
    <t xml:space="preserve">      Átengedett egyéb központi adók</t>
  </si>
  <si>
    <t>Talajterhelési díj</t>
  </si>
  <si>
    <t>Helyszíni, szabálysértési birság</t>
  </si>
  <si>
    <t>Önkormányz. sajátos müköd. bevét. össz.</t>
  </si>
  <si>
    <t xml:space="preserve">Felhalmozási és tőke jellegű bevételek összesen </t>
  </si>
  <si>
    <t>Központi költségvetési támogatás összesen</t>
  </si>
  <si>
    <t>Támogatás értékű működési bevételek</t>
  </si>
  <si>
    <t>Felhalmozási célra átvett pénzeszk.államháztartáson kivülről</t>
  </si>
  <si>
    <t>Felhalmozási célra átvett pénzeszk.államháztartáson belülről</t>
  </si>
  <si>
    <t>Felhalmozási célú pénzeszköz átvétel összesen</t>
  </si>
  <si>
    <t>Támogatások kiegészítések átvett pénzeszk.ö.</t>
  </si>
  <si>
    <t>Működési hitel felvétel</t>
  </si>
  <si>
    <t>Felhalmozási hitel felvétel</t>
  </si>
  <si>
    <t xml:space="preserve">Bevételek összesen </t>
  </si>
  <si>
    <t xml:space="preserve">teljesítés  </t>
  </si>
  <si>
    <t>módosított</t>
  </si>
  <si>
    <t xml:space="preserve">Önkorm. </t>
  </si>
  <si>
    <t xml:space="preserve">Intézmények müködési  bevételei </t>
  </si>
  <si>
    <t xml:space="preserve">Felhalmozási és tőke jellegű bevételek </t>
  </si>
  <si>
    <t xml:space="preserve">Támogatások kiegészítések átvett pénzeszközök  </t>
  </si>
  <si>
    <t xml:space="preserve">Hitelek, pénzforgalom nélküli, függö bev. </t>
  </si>
  <si>
    <t>Fogl.szoc.pol feladatok.</t>
  </si>
  <si>
    <t>egészségügyi feladatok</t>
  </si>
  <si>
    <t>Étkeztetési feladatok</t>
  </si>
  <si>
    <t>Munkáltató által fizetett SZJA</t>
  </si>
  <si>
    <t>Támogatás értékű működési kiadások</t>
  </si>
  <si>
    <t>Támogatás értékű felhalmozási kiadások</t>
  </si>
  <si>
    <t>Ingatlanok felújítása</t>
  </si>
  <si>
    <t>Pénzügyi befektetések</t>
  </si>
  <si>
    <t>Működési hitel visszafizetés</t>
  </si>
  <si>
    <t>Felhalmozási hitel visszafizetés</t>
  </si>
  <si>
    <t>Működési tartalék</t>
  </si>
  <si>
    <t>Felhalmozási tartalék</t>
  </si>
  <si>
    <t>Hitelek, pénzforgalom nélküli kiadások</t>
  </si>
  <si>
    <t>Hitelek, fűggö és pénzforg.nélküli kiadások</t>
  </si>
  <si>
    <t>foglalkoztatás és szociálpolitikai feladatok</t>
  </si>
  <si>
    <t xml:space="preserve">Önkormányzat </t>
  </si>
  <si>
    <t>Temető felújítás</t>
  </si>
  <si>
    <t>település üzemeltetés</t>
  </si>
  <si>
    <t>Petőfi utca felújítás</t>
  </si>
  <si>
    <t>felhalmozási cél megnevezése</t>
  </si>
  <si>
    <t>Piactér kialakítás</t>
  </si>
  <si>
    <t>Beruházások összesen</t>
  </si>
  <si>
    <t>Hajdúsági szikárd hulladék lerakó</t>
  </si>
  <si>
    <t>Polgári Kistérségnek számítógpépre</t>
  </si>
  <si>
    <t>Görbeházának Óvoda pályázatra</t>
  </si>
  <si>
    <t>Felhalmozásra átadott összesen</t>
  </si>
  <si>
    <t>PÉTEGISZ tulajdon rész</t>
  </si>
  <si>
    <t>Működésképtelen önk.egyéb támogatása</t>
  </si>
  <si>
    <t>Működési kölcsön ÁHT-n kívülre</t>
  </si>
  <si>
    <t>Petőfi utca útburkolat szélesítés</t>
  </si>
  <si>
    <t>Nyitó</t>
  </si>
  <si>
    <t>Záró</t>
  </si>
  <si>
    <t>2010.évi
teljesítés</t>
  </si>
  <si>
    <t>Müködésképtelen önk.egyéb támogatása</t>
  </si>
  <si>
    <t>Magánszemélyek kommunális adója</t>
  </si>
  <si>
    <r>
      <t>Pénzügyi befektetés ( PÉTEGISZ</t>
    </r>
    <r>
      <rPr>
        <sz val="8"/>
        <rFont val="Arial"/>
        <family val="2"/>
      </rPr>
      <t xml:space="preserve"> tulajdon rész )</t>
    </r>
  </si>
  <si>
    <t xml:space="preserve">   Petőfi utca útburkolat szélesítés</t>
  </si>
  <si>
    <t>Önkormányzat felhalmozási kiadásai</t>
  </si>
  <si>
    <t xml:space="preserve"> - rövid lejáratú kölcsönök</t>
  </si>
  <si>
    <t>Tartós tőke</t>
  </si>
  <si>
    <t xml:space="preserve">    - Szerződés alapján ( Petőfi utca )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</si>
</sst>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0.0%"/>
    <numFmt numFmtId="167" formatCode="_-* #,##0.000\ _F_t_-;\-* #,##0.000\ _F_t_-;_-* &quot;-&quot;??\ _F_t_-;_-@_-"/>
    <numFmt numFmtId="168" formatCode="_-* #,##0.0000\ _F_t_-;\-* #,##0.0000\ _F_t_-;_-* &quot;-&quot;??\ _F_t_-;_-@_-"/>
    <numFmt numFmtId="169" formatCode="_-* #,##0.00000\ _F_t_-;\-* #,##0.00000\ _F_t_-;_-* &quot;-&quot;??\ _F_t_-;_-@_-"/>
    <numFmt numFmtId="170" formatCode="_-* #,##0.000000\ _F_t_-;\-* #,##0.000000\ _F_t_-;_-* &quot;-&quot;??\ _F_t_-;_-@_-"/>
    <numFmt numFmtId="171" formatCode="yyyy/\ m/\ d\."/>
    <numFmt numFmtId="172" formatCode="yyyy/\ mmm\."/>
    <numFmt numFmtId="173" formatCode="0.0"/>
    <numFmt numFmtId="174" formatCode="yyyy/mmm/d"/>
    <numFmt numFmtId="175" formatCode="yyyy/\ mmmm"/>
    <numFmt numFmtId="176" formatCode="0.0000%"/>
    <numFmt numFmtId="177" formatCode="_-* #,##0.0000\ _F_t_-;\-* #,##0.0000\ _F_t_-;_-* &quot;-&quot;????\ _F_t_-;_-@_-"/>
    <numFmt numFmtId="178" formatCode="yyyy/\ mmm/"/>
    <numFmt numFmtId="179" formatCode="0.000%"/>
    <numFmt numFmtId="180" formatCode="0.00000%"/>
    <numFmt numFmtId="181" formatCode="_-* #,##0.000\ _F_t_-;\-* #,##0.000\ _F_t_-;_-* &quot;-&quot;???\ _F_t_-;_-@_-"/>
    <numFmt numFmtId="182" formatCode="0.000"/>
    <numFmt numFmtId="183" formatCode="0.0000"/>
    <numFmt numFmtId="184" formatCode="0.000000%"/>
    <numFmt numFmtId="185" formatCode="_-* #,##0.000000\ _F_t_-;\-* #,##0.000000\ _F_t_-;_-* &quot;-&quot;??????\ _F_t_-;_-@_-"/>
    <numFmt numFmtId="186" formatCode="yyyy/mm/dd;@"/>
    <numFmt numFmtId="187" formatCode="_-* #,##0.0000000\ _F_t_-;\-* #,##0.0000000\ _F_t_-;_-* &quot;-&quot;??\ _F_t_-;_-@_-"/>
    <numFmt numFmtId="188" formatCode="_-* #,##0.00000000000\ _F_t_-;\-* #,##0.00000000000\ _F_t_-;_-* &quot;-&quot;??\ _F_t_-;_-@_-"/>
    <numFmt numFmtId="189" formatCode="_-* #,##0.0000000000\ _F_t_-;\-* #,##0.0000000000\ _F_t_-;_-* &quot;-&quot;??\ _F_t_-;_-@_-"/>
    <numFmt numFmtId="190" formatCode="_-* #,##0.000000000\ _F_t_-;\-* #,##0.000000000\ _F_t_-;_-* &quot;-&quot;??\ _F_t_-;_-@_-"/>
    <numFmt numFmtId="191" formatCode="_-* #,##0.00000000\ _F_t_-;\-* #,##0.00000000\ _F_t_-;_-* &quot;-&quot;??\ _F_t_-;_-@_-"/>
  </numFmts>
  <fonts count="37"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 style="hair"/>
      <bottom style="double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64" fontId="1" fillId="0" borderId="10" xfId="40" applyNumberFormat="1" applyFont="1" applyBorder="1" applyAlignment="1">
      <alignment/>
    </xf>
    <xf numFmtId="164" fontId="1" fillId="0" borderId="11" xfId="40" applyNumberFormat="1" applyFont="1" applyBorder="1" applyAlignment="1">
      <alignment/>
    </xf>
    <xf numFmtId="0" fontId="1" fillId="0" borderId="12" xfId="0" applyFont="1" applyBorder="1" applyAlignment="1">
      <alignment/>
    </xf>
    <xf numFmtId="164" fontId="1" fillId="0" borderId="12" xfId="40" applyNumberFormat="1" applyFont="1" applyBorder="1" applyAlignment="1">
      <alignment/>
    </xf>
    <xf numFmtId="164" fontId="1" fillId="0" borderId="0" xfId="40" applyNumberFormat="1" applyFont="1" applyAlignment="1">
      <alignment/>
    </xf>
    <xf numFmtId="164" fontId="2" fillId="0" borderId="10" xfId="4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164" fontId="2" fillId="0" borderId="11" xfId="40" applyNumberFormat="1" applyFont="1" applyBorder="1" applyAlignment="1">
      <alignment/>
    </xf>
    <xf numFmtId="164" fontId="1" fillId="0" borderId="13" xfId="40" applyNumberFormat="1" applyFont="1" applyBorder="1" applyAlignment="1">
      <alignment/>
    </xf>
    <xf numFmtId="0" fontId="1" fillId="0" borderId="10" xfId="0" applyFont="1" applyBorder="1" applyAlignment="1">
      <alignment/>
    </xf>
    <xf numFmtId="164" fontId="3" fillId="0" borderId="11" xfId="40" applyNumberFormat="1" applyFont="1" applyBorder="1" applyAlignment="1">
      <alignment/>
    </xf>
    <xf numFmtId="164" fontId="1" fillId="0" borderId="10" xfId="4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10" xfId="40" applyNumberFormat="1" applyFont="1" applyBorder="1" applyAlignment="1">
      <alignment/>
    </xf>
    <xf numFmtId="164" fontId="1" fillId="0" borderId="14" xfId="4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27" fillId="0" borderId="10" xfId="58" applyFont="1" applyBorder="1">
      <alignment/>
      <protection/>
    </xf>
    <xf numFmtId="0" fontId="28" fillId="0" borderId="0" xfId="58" applyFont="1">
      <alignment/>
      <protection/>
    </xf>
    <xf numFmtId="164" fontId="28" fillId="0" borderId="16" xfId="40" applyNumberFormat="1" applyFont="1" applyBorder="1" applyAlignment="1">
      <alignment horizontal="center" vertical="center"/>
    </xf>
    <xf numFmtId="0" fontId="28" fillId="0" borderId="17" xfId="58" applyFont="1" applyBorder="1">
      <alignment/>
      <protection/>
    </xf>
    <xf numFmtId="164" fontId="28" fillId="0" borderId="18" xfId="40" applyNumberFormat="1" applyFont="1" applyBorder="1" applyAlignment="1">
      <alignment horizontal="center" vertical="center"/>
    </xf>
    <xf numFmtId="164" fontId="28" fillId="0" borderId="18" xfId="40" applyNumberFormat="1" applyFont="1" applyBorder="1" applyAlignment="1">
      <alignment/>
    </xf>
    <xf numFmtId="164" fontId="28" fillId="0" borderId="19" xfId="40" applyNumberFormat="1" applyFont="1" applyBorder="1" applyAlignment="1">
      <alignment/>
    </xf>
    <xf numFmtId="0" fontId="28" fillId="0" borderId="20" xfId="58" applyFont="1" applyBorder="1">
      <alignment/>
      <protection/>
    </xf>
    <xf numFmtId="164" fontId="28" fillId="0" borderId="16" xfId="40" applyNumberFormat="1" applyFont="1" applyBorder="1" applyAlignment="1">
      <alignment/>
    </xf>
    <xf numFmtId="164" fontId="28" fillId="0" borderId="21" xfId="40" applyNumberFormat="1" applyFont="1" applyBorder="1" applyAlignment="1">
      <alignment/>
    </xf>
    <xf numFmtId="0" fontId="30" fillId="0" borderId="20" xfId="58" applyFont="1" applyBorder="1">
      <alignment/>
      <protection/>
    </xf>
    <xf numFmtId="164" fontId="30" fillId="0" borderId="16" xfId="40" applyNumberFormat="1" applyFont="1" applyBorder="1" applyAlignment="1">
      <alignment/>
    </xf>
    <xf numFmtId="164" fontId="30" fillId="0" borderId="21" xfId="40" applyNumberFormat="1" applyFont="1" applyBorder="1" applyAlignment="1">
      <alignment/>
    </xf>
    <xf numFmtId="0" fontId="30" fillId="0" borderId="0" xfId="58" applyFont="1">
      <alignment/>
      <protection/>
    </xf>
    <xf numFmtId="0" fontId="31" fillId="0" borderId="20" xfId="58" applyFont="1" applyBorder="1">
      <alignment/>
      <protection/>
    </xf>
    <xf numFmtId="164" fontId="31" fillId="0" borderId="16" xfId="40" applyNumberFormat="1" applyFont="1" applyBorder="1" applyAlignment="1">
      <alignment/>
    </xf>
    <xf numFmtId="164" fontId="31" fillId="0" borderId="21" xfId="40" applyNumberFormat="1" applyFont="1" applyBorder="1" applyAlignment="1">
      <alignment/>
    </xf>
    <xf numFmtId="0" fontId="31" fillId="0" borderId="0" xfId="58" applyFont="1">
      <alignment/>
      <protection/>
    </xf>
    <xf numFmtId="0" fontId="32" fillId="0" borderId="20" xfId="58" applyFont="1" applyBorder="1">
      <alignment/>
      <protection/>
    </xf>
    <xf numFmtId="164" fontId="32" fillId="0" borderId="16" xfId="40" applyNumberFormat="1" applyFont="1" applyBorder="1" applyAlignment="1">
      <alignment/>
    </xf>
    <xf numFmtId="164" fontId="32" fillId="0" borderId="21" xfId="40" applyNumberFormat="1" applyFont="1" applyBorder="1" applyAlignment="1">
      <alignment/>
    </xf>
    <xf numFmtId="0" fontId="32" fillId="0" borderId="0" xfId="58" applyFont="1">
      <alignment/>
      <protection/>
    </xf>
    <xf numFmtId="0" fontId="28" fillId="0" borderId="22" xfId="58" applyFont="1" applyBorder="1">
      <alignment/>
      <protection/>
    </xf>
    <xf numFmtId="164" fontId="28" fillId="0" borderId="23" xfId="40" applyNumberFormat="1" applyFont="1" applyBorder="1" applyAlignment="1">
      <alignment/>
    </xf>
    <xf numFmtId="164" fontId="28" fillId="0" borderId="24" xfId="40" applyNumberFormat="1" applyFont="1" applyBorder="1" applyAlignment="1">
      <alignment/>
    </xf>
    <xf numFmtId="164" fontId="28" fillId="0" borderId="0" xfId="40" applyNumberFormat="1" applyFont="1" applyAlignment="1">
      <alignment/>
    </xf>
    <xf numFmtId="0" fontId="28" fillId="0" borderId="0" xfId="60" applyFont="1">
      <alignment/>
      <protection/>
    </xf>
    <xf numFmtId="0" fontId="28" fillId="0" borderId="17" xfId="60" applyFont="1" applyBorder="1" applyAlignment="1">
      <alignment horizontal="center" vertical="center" textRotation="90"/>
      <protection/>
    </xf>
    <xf numFmtId="0" fontId="28" fillId="0" borderId="18" xfId="60" applyFont="1" applyBorder="1" applyAlignment="1">
      <alignment horizontal="center" vertical="center" textRotation="90"/>
      <protection/>
    </xf>
    <xf numFmtId="0" fontId="28" fillId="0" borderId="18" xfId="60" applyFont="1" applyBorder="1">
      <alignment/>
      <protection/>
    </xf>
    <xf numFmtId="0" fontId="28" fillId="0" borderId="20" xfId="60" applyFont="1" applyBorder="1" applyAlignment="1">
      <alignment horizontal="center"/>
      <protection/>
    </xf>
    <xf numFmtId="0" fontId="30" fillId="0" borderId="16" xfId="60" applyFont="1" applyBorder="1">
      <alignment/>
      <protection/>
    </xf>
    <xf numFmtId="0" fontId="28" fillId="0" borderId="16" xfId="60" applyFont="1" applyBorder="1">
      <alignment/>
      <protection/>
    </xf>
    <xf numFmtId="0" fontId="33" fillId="0" borderId="16" xfId="60" applyFont="1" applyBorder="1" applyAlignment="1">
      <alignment horizontal="center" vertical="center" textRotation="90" wrapText="1"/>
      <protection/>
    </xf>
    <xf numFmtId="0" fontId="28" fillId="0" borderId="16" xfId="60" applyFont="1" applyBorder="1" applyAlignment="1">
      <alignment horizontal="center" vertical="center" textRotation="90" wrapText="1" shrinkToFit="1"/>
      <protection/>
    </xf>
    <xf numFmtId="0" fontId="28" fillId="0" borderId="22" xfId="60" applyFont="1" applyBorder="1" applyAlignment="1">
      <alignment horizontal="center"/>
      <protection/>
    </xf>
    <xf numFmtId="0" fontId="28" fillId="0" borderId="23" xfId="60" applyFont="1" applyBorder="1">
      <alignment/>
      <protection/>
    </xf>
    <xf numFmtId="0" fontId="28" fillId="0" borderId="17" xfId="60" applyFont="1" applyBorder="1" applyAlignment="1">
      <alignment horizontal="center"/>
      <protection/>
    </xf>
    <xf numFmtId="164" fontId="34" fillId="0" borderId="16" xfId="40" applyNumberFormat="1" applyFont="1" applyBorder="1" applyAlignment="1">
      <alignment/>
    </xf>
    <xf numFmtId="164" fontId="34" fillId="0" borderId="21" xfId="40" applyNumberFormat="1" applyFont="1" applyBorder="1" applyAlignment="1">
      <alignment/>
    </xf>
    <xf numFmtId="0" fontId="28" fillId="0" borderId="0" xfId="60" applyFont="1" applyAlignment="1">
      <alignment horizontal="center"/>
      <protection/>
    </xf>
    <xf numFmtId="0" fontId="28" fillId="0" borderId="17" xfId="60" applyFont="1" applyBorder="1">
      <alignment/>
      <protection/>
    </xf>
    <xf numFmtId="0" fontId="28" fillId="0" borderId="20" xfId="60" applyFont="1" applyBorder="1">
      <alignment/>
      <protection/>
    </xf>
    <xf numFmtId="0" fontId="30" fillId="0" borderId="20" xfId="60" applyFont="1" applyBorder="1">
      <alignment/>
      <protection/>
    </xf>
    <xf numFmtId="0" fontId="30" fillId="0" borderId="0" xfId="60" applyFont="1">
      <alignment/>
      <protection/>
    </xf>
    <xf numFmtId="0" fontId="31" fillId="0" borderId="20" xfId="60" applyFont="1" applyBorder="1">
      <alignment/>
      <protection/>
    </xf>
    <xf numFmtId="0" fontId="31" fillId="0" borderId="0" xfId="60" applyFont="1">
      <alignment/>
      <protection/>
    </xf>
    <xf numFmtId="0" fontId="28" fillId="0" borderId="22" xfId="60" applyFont="1" applyBorder="1">
      <alignment/>
      <protection/>
    </xf>
    <xf numFmtId="0" fontId="28" fillId="0" borderId="0" xfId="60" applyFont="1" applyBorder="1">
      <alignment/>
      <protection/>
    </xf>
    <xf numFmtId="164" fontId="28" fillId="0" borderId="0" xfId="40" applyNumberFormat="1" applyFont="1" applyBorder="1" applyAlignment="1">
      <alignment/>
    </xf>
    <xf numFmtId="10" fontId="28" fillId="0" borderId="0" xfId="60" applyNumberFormat="1" applyFont="1">
      <alignment/>
      <protection/>
    </xf>
    <xf numFmtId="0" fontId="34" fillId="0" borderId="0" xfId="60" applyFont="1">
      <alignment/>
      <protection/>
    </xf>
    <xf numFmtId="0" fontId="35" fillId="0" borderId="0" xfId="60" applyFont="1">
      <alignment/>
      <protection/>
    </xf>
    <xf numFmtId="0" fontId="34" fillId="0" borderId="20" xfId="60" applyFont="1" applyBorder="1" applyAlignment="1">
      <alignment horizontal="center"/>
      <protection/>
    </xf>
    <xf numFmtId="0" fontId="34" fillId="0" borderId="16" xfId="60" applyFont="1" applyBorder="1">
      <alignment/>
      <protection/>
    </xf>
    <xf numFmtId="0" fontId="28" fillId="0" borderId="0" xfId="59" applyFont="1">
      <alignment/>
      <protection/>
    </xf>
    <xf numFmtId="0" fontId="28" fillId="0" borderId="17" xfId="59" applyFont="1" applyBorder="1" applyAlignment="1">
      <alignment horizontal="center" vertical="center" textRotation="90"/>
      <protection/>
    </xf>
    <xf numFmtId="0" fontId="28" fillId="0" borderId="18" xfId="59" applyFont="1" applyBorder="1" applyAlignment="1">
      <alignment horizontal="center" vertical="center"/>
      <protection/>
    </xf>
    <xf numFmtId="0" fontId="28" fillId="0" borderId="20" xfId="59" applyFont="1" applyBorder="1" applyAlignment="1">
      <alignment horizontal="center"/>
      <protection/>
    </xf>
    <xf numFmtId="0" fontId="28" fillId="0" borderId="16" xfId="59" applyFont="1" applyBorder="1" applyAlignment="1">
      <alignment/>
      <protection/>
    </xf>
    <xf numFmtId="164" fontId="28" fillId="0" borderId="16" xfId="40" applyNumberFormat="1" applyFont="1" applyBorder="1" applyAlignment="1">
      <alignment/>
    </xf>
    <xf numFmtId="164" fontId="28" fillId="0" borderId="21" xfId="40" applyNumberFormat="1" applyFont="1" applyBorder="1" applyAlignment="1">
      <alignment/>
    </xf>
    <xf numFmtId="0" fontId="28" fillId="0" borderId="20" xfId="59" applyFont="1" applyBorder="1" applyAlignment="1">
      <alignment/>
      <protection/>
    </xf>
    <xf numFmtId="0" fontId="28" fillId="0" borderId="22" xfId="59" applyFont="1" applyBorder="1" applyAlignment="1">
      <alignment/>
      <protection/>
    </xf>
    <xf numFmtId="0" fontId="28" fillId="0" borderId="23" xfId="59" applyFont="1" applyBorder="1" applyAlignment="1">
      <alignment/>
      <protection/>
    </xf>
    <xf numFmtId="164" fontId="28" fillId="0" borderId="23" xfId="40" applyNumberFormat="1" applyFont="1" applyBorder="1" applyAlignment="1">
      <alignment/>
    </xf>
    <xf numFmtId="0" fontId="28" fillId="0" borderId="0" xfId="59" applyFont="1" applyBorder="1">
      <alignment/>
      <protection/>
    </xf>
    <xf numFmtId="0" fontId="31" fillId="0" borderId="0" xfId="59" applyFont="1" applyBorder="1">
      <alignment/>
      <protection/>
    </xf>
    <xf numFmtId="0" fontId="30" fillId="0" borderId="0" xfId="59" applyFont="1" applyBorder="1">
      <alignment/>
      <protection/>
    </xf>
    <xf numFmtId="0" fontId="35" fillId="0" borderId="0" xfId="59" applyFont="1" applyBorder="1">
      <alignment/>
      <protection/>
    </xf>
    <xf numFmtId="0" fontId="28" fillId="0" borderId="0" xfId="59" applyFont="1" applyBorder="1" applyAlignment="1">
      <alignment horizontal="center"/>
      <protection/>
    </xf>
    <xf numFmtId="0" fontId="29" fillId="0" borderId="0" xfId="0" applyFont="1" applyAlignment="1">
      <alignment/>
    </xf>
    <xf numFmtId="0" fontId="6" fillId="0" borderId="0" xfId="0" applyFont="1" applyAlignment="1">
      <alignment/>
    </xf>
    <xf numFmtId="164" fontId="29" fillId="0" borderId="0" xfId="40" applyNumberFormat="1" applyFont="1" applyAlignment="1">
      <alignment/>
    </xf>
    <xf numFmtId="164" fontId="29" fillId="0" borderId="16" xfId="40" applyNumberFormat="1" applyFont="1" applyBorder="1" applyAlignment="1">
      <alignment/>
    </xf>
    <xf numFmtId="164" fontId="6" fillId="0" borderId="16" xfId="40" applyNumberFormat="1" applyFont="1" applyBorder="1" applyAlignment="1">
      <alignment/>
    </xf>
    <xf numFmtId="164" fontId="7" fillId="0" borderId="16" xfId="40" applyNumberFormat="1" applyFont="1" applyBorder="1" applyAlignment="1">
      <alignment/>
    </xf>
    <xf numFmtId="164" fontId="29" fillId="0" borderId="18" xfId="40" applyNumberFormat="1" applyFont="1" applyBorder="1" applyAlignment="1">
      <alignment/>
    </xf>
    <xf numFmtId="0" fontId="29" fillId="0" borderId="17" xfId="0" applyFont="1" applyBorder="1" applyAlignment="1">
      <alignment/>
    </xf>
    <xf numFmtId="164" fontId="29" fillId="0" borderId="19" xfId="40" applyNumberFormat="1" applyFont="1" applyBorder="1" applyAlignment="1">
      <alignment/>
    </xf>
    <xf numFmtId="0" fontId="29" fillId="0" borderId="20" xfId="0" applyFont="1" applyBorder="1" applyAlignment="1">
      <alignment/>
    </xf>
    <xf numFmtId="164" fontId="29" fillId="0" borderId="21" xfId="40" applyNumberFormat="1" applyFont="1" applyBorder="1" applyAlignment="1">
      <alignment/>
    </xf>
    <xf numFmtId="0" fontId="6" fillId="0" borderId="20" xfId="0" applyFont="1" applyBorder="1" applyAlignment="1">
      <alignment/>
    </xf>
    <xf numFmtId="164" fontId="6" fillId="0" borderId="21" xfId="40" applyNumberFormat="1" applyFont="1" applyBorder="1" applyAlignment="1">
      <alignment/>
    </xf>
    <xf numFmtId="0" fontId="7" fillId="0" borderId="20" xfId="0" applyFont="1" applyBorder="1" applyAlignment="1">
      <alignment/>
    </xf>
    <xf numFmtId="164" fontId="7" fillId="0" borderId="21" xfId="40" applyNumberFormat="1" applyFont="1" applyBorder="1" applyAlignment="1">
      <alignment/>
    </xf>
    <xf numFmtId="0" fontId="29" fillId="0" borderId="22" xfId="0" applyFont="1" applyBorder="1" applyAlignment="1">
      <alignment/>
    </xf>
    <xf numFmtId="164" fontId="29" fillId="0" borderId="23" xfId="40" applyNumberFormat="1" applyFont="1" applyBorder="1" applyAlignment="1">
      <alignment/>
    </xf>
    <xf numFmtId="164" fontId="29" fillId="0" borderId="24" xfId="40" applyNumberFormat="1" applyFont="1" applyBorder="1" applyAlignment="1">
      <alignment/>
    </xf>
    <xf numFmtId="43" fontId="28" fillId="0" borderId="20" xfId="40" applyFont="1" applyBorder="1" applyAlignment="1">
      <alignment/>
    </xf>
    <xf numFmtId="43" fontId="28" fillId="0" borderId="16" xfId="40" applyFont="1" applyBorder="1" applyAlignment="1">
      <alignment/>
    </xf>
    <xf numFmtId="43" fontId="28" fillId="0" borderId="21" xfId="40" applyFont="1" applyBorder="1" applyAlignment="1">
      <alignment/>
    </xf>
    <xf numFmtId="43" fontId="28" fillId="0" borderId="0" xfId="40" applyFont="1" applyAlignment="1">
      <alignment/>
    </xf>
    <xf numFmtId="43" fontId="28" fillId="0" borderId="20" xfId="40" applyFont="1" applyBorder="1" applyAlignment="1">
      <alignment horizontal="center"/>
    </xf>
    <xf numFmtId="0" fontId="33" fillId="0" borderId="23" xfId="60" applyFont="1" applyBorder="1" applyAlignment="1">
      <alignment horizontal="center" vertical="center" textRotation="90" wrapText="1"/>
      <protection/>
    </xf>
    <xf numFmtId="0" fontId="28" fillId="0" borderId="23" xfId="60" applyFont="1" applyBorder="1" applyAlignment="1">
      <alignment horizontal="center" vertical="center" textRotation="90"/>
      <protection/>
    </xf>
    <xf numFmtId="0" fontId="28" fillId="0" borderId="25" xfId="59" applyFont="1" applyBorder="1" applyAlignment="1">
      <alignment horizontal="center"/>
      <protection/>
    </xf>
    <xf numFmtId="0" fontId="28" fillId="0" borderId="26" xfId="59" applyFont="1" applyBorder="1">
      <alignment/>
      <protection/>
    </xf>
    <xf numFmtId="164" fontId="28" fillId="0" borderId="26" xfId="40" applyNumberFormat="1" applyFont="1" applyBorder="1" applyAlignment="1">
      <alignment/>
    </xf>
    <xf numFmtId="164" fontId="28" fillId="0" borderId="27" xfId="40" applyNumberFormat="1" applyFont="1" applyBorder="1" applyAlignment="1">
      <alignment/>
    </xf>
    <xf numFmtId="0" fontId="28" fillId="0" borderId="16" xfId="59" applyFont="1" applyBorder="1">
      <alignment/>
      <protection/>
    </xf>
    <xf numFmtId="0" fontId="31" fillId="0" borderId="20" xfId="59" applyFont="1" applyBorder="1" applyAlignment="1">
      <alignment horizontal="center"/>
      <protection/>
    </xf>
    <xf numFmtId="0" fontId="31" fillId="0" borderId="16" xfId="59" applyFont="1" applyBorder="1">
      <alignment/>
      <protection/>
    </xf>
    <xf numFmtId="0" fontId="30" fillId="0" borderId="20" xfId="59" applyFont="1" applyBorder="1" applyAlignment="1">
      <alignment horizontal="center"/>
      <protection/>
    </xf>
    <xf numFmtId="0" fontId="30" fillId="0" borderId="16" xfId="59" applyFont="1" applyBorder="1">
      <alignment/>
      <protection/>
    </xf>
    <xf numFmtId="0" fontId="28" fillId="0" borderId="22" xfId="59" applyFont="1" applyBorder="1" applyAlignment="1">
      <alignment horizontal="center"/>
      <protection/>
    </xf>
    <xf numFmtId="0" fontId="28" fillId="0" borderId="23" xfId="59" applyFont="1" applyBorder="1">
      <alignment/>
      <protection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/>
    </xf>
    <xf numFmtId="164" fontId="33" fillId="0" borderId="11" xfId="40" applyNumberFormat="1" applyFont="1" applyBorder="1" applyAlignment="1">
      <alignment/>
    </xf>
    <xf numFmtId="0" fontId="34" fillId="0" borderId="10" xfId="0" applyFont="1" applyBorder="1" applyAlignment="1">
      <alignment/>
    </xf>
    <xf numFmtId="164" fontId="34" fillId="0" borderId="10" xfId="40" applyNumberFormat="1" applyFont="1" applyBorder="1" applyAlignment="1">
      <alignment/>
    </xf>
    <xf numFmtId="164" fontId="34" fillId="0" borderId="11" xfId="40" applyNumberFormat="1" applyFont="1" applyBorder="1" applyAlignment="1">
      <alignment/>
    </xf>
    <xf numFmtId="0" fontId="36" fillId="0" borderId="10" xfId="0" applyFont="1" applyBorder="1" applyAlignment="1">
      <alignment/>
    </xf>
    <xf numFmtId="164" fontId="36" fillId="0" borderId="11" xfId="40" applyNumberFormat="1" applyFont="1" applyBorder="1" applyAlignment="1">
      <alignment/>
    </xf>
    <xf numFmtId="164" fontId="36" fillId="0" borderId="10" xfId="40" applyNumberFormat="1" applyFont="1" applyBorder="1" applyAlignment="1">
      <alignment/>
    </xf>
    <xf numFmtId="0" fontId="33" fillId="0" borderId="11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164" fontId="33" fillId="0" borderId="10" xfId="40" applyNumberFormat="1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33" fillId="0" borderId="12" xfId="0" applyFont="1" applyBorder="1" applyAlignment="1">
      <alignment/>
    </xf>
    <xf numFmtId="164" fontId="33" fillId="0" borderId="13" xfId="40" applyNumberFormat="1" applyFont="1" applyBorder="1" applyAlignment="1">
      <alignment/>
    </xf>
    <xf numFmtId="164" fontId="33" fillId="0" borderId="0" xfId="40" applyNumberFormat="1" applyFont="1" applyAlignment="1">
      <alignment/>
    </xf>
    <xf numFmtId="0" fontId="28" fillId="0" borderId="16" xfId="60" applyFont="1" applyBorder="1" applyAlignment="1">
      <alignment horizontal="center" vertical="center" textRotation="90"/>
      <protection/>
    </xf>
    <xf numFmtId="0" fontId="33" fillId="0" borderId="16" xfId="60" applyFont="1" applyBorder="1" applyAlignment="1">
      <alignment horizontal="center" vertical="center" textRotation="90" wrapText="1"/>
      <protection/>
    </xf>
    <xf numFmtId="164" fontId="28" fillId="0" borderId="16" xfId="40" applyNumberFormat="1" applyFont="1" applyBorder="1" applyAlignment="1">
      <alignment horizontal="center" vertical="center" wrapText="1"/>
    </xf>
    <xf numFmtId="0" fontId="17" fillId="0" borderId="28" xfId="60" applyBorder="1" applyAlignment="1">
      <alignment horizontal="center" vertical="center" wrapText="1"/>
      <protection/>
    </xf>
    <xf numFmtId="164" fontId="28" fillId="0" borderId="29" xfId="40" applyNumberFormat="1" applyFont="1" applyBorder="1" applyAlignment="1">
      <alignment horizontal="center" vertical="center"/>
    </xf>
    <xf numFmtId="0" fontId="17" fillId="0" borderId="30" xfId="60" applyBorder="1" applyAlignment="1">
      <alignment horizontal="center" vertical="center"/>
      <protection/>
    </xf>
    <xf numFmtId="164" fontId="28" fillId="0" borderId="16" xfId="40" applyNumberFormat="1" applyFont="1" applyBorder="1" applyAlignment="1">
      <alignment horizontal="center" vertical="center"/>
    </xf>
    <xf numFmtId="0" fontId="17" fillId="0" borderId="21" xfId="60" applyBorder="1" applyAlignment="1">
      <alignment horizontal="center" vertical="center"/>
      <protection/>
    </xf>
    <xf numFmtId="0" fontId="17" fillId="0" borderId="29" xfId="60" applyBorder="1" applyAlignment="1">
      <alignment horizontal="center" vertical="center"/>
      <protection/>
    </xf>
    <xf numFmtId="0" fontId="17" fillId="0" borderId="16" xfId="60" applyBorder="1" applyAlignment="1">
      <alignment horizontal="center" vertical="center"/>
      <protection/>
    </xf>
    <xf numFmtId="0" fontId="29" fillId="0" borderId="29" xfId="60" applyFont="1" applyBorder="1" applyAlignment="1">
      <alignment horizontal="center" vertical="center"/>
      <protection/>
    </xf>
    <xf numFmtId="0" fontId="29" fillId="0" borderId="16" xfId="60" applyFont="1" applyBorder="1" applyAlignment="1">
      <alignment horizontal="center" vertical="center"/>
      <protection/>
    </xf>
    <xf numFmtId="0" fontId="28" fillId="0" borderId="31" xfId="58" applyFont="1" applyBorder="1" applyAlignment="1">
      <alignment horizontal="center" vertical="center"/>
      <protection/>
    </xf>
    <xf numFmtId="0" fontId="29" fillId="0" borderId="20" xfId="60" applyFont="1" applyBorder="1" applyAlignment="1">
      <alignment horizontal="center" vertical="center"/>
      <protection/>
    </xf>
    <xf numFmtId="0" fontId="29" fillId="0" borderId="32" xfId="60" applyFont="1" applyBorder="1" applyAlignment="1">
      <alignment horizontal="center" vertical="center"/>
      <protection/>
    </xf>
    <xf numFmtId="164" fontId="28" fillId="0" borderId="28" xfId="40" applyNumberFormat="1" applyFont="1" applyBorder="1" applyAlignment="1">
      <alignment horizontal="center" vertical="center"/>
    </xf>
    <xf numFmtId="0" fontId="28" fillId="0" borderId="16" xfId="60" applyFont="1" applyBorder="1" applyAlignment="1">
      <alignment horizontal="center" vertical="center" textRotation="90" wrapText="1" shrinkToFit="1"/>
      <protection/>
    </xf>
    <xf numFmtId="0" fontId="28" fillId="0" borderId="20" xfId="60" applyFont="1" applyBorder="1" applyAlignment="1">
      <alignment horizontal="center" vertical="center" textRotation="90"/>
      <protection/>
    </xf>
    <xf numFmtId="0" fontId="17" fillId="0" borderId="32" xfId="60" applyBorder="1" applyAlignment="1">
      <alignment horizontal="center" vertical="center" textRotation="90"/>
      <protection/>
    </xf>
    <xf numFmtId="0" fontId="17" fillId="0" borderId="28" xfId="60" applyBorder="1" applyAlignment="1">
      <alignment horizontal="center" vertical="center" textRotation="90"/>
      <protection/>
    </xf>
    <xf numFmtId="0" fontId="28" fillId="0" borderId="29" xfId="60" applyFont="1" applyBorder="1" applyAlignment="1">
      <alignment horizontal="center" vertical="center"/>
      <protection/>
    </xf>
    <xf numFmtId="0" fontId="17" fillId="0" borderId="28" xfId="60" applyBorder="1" applyAlignment="1">
      <alignment horizontal="center" vertical="center"/>
      <protection/>
    </xf>
    <xf numFmtId="0" fontId="28" fillId="0" borderId="31" xfId="60" applyFont="1" applyBorder="1" applyAlignment="1">
      <alignment horizontal="center" vertical="center"/>
      <protection/>
    </xf>
    <xf numFmtId="0" fontId="28" fillId="0" borderId="20" xfId="60" applyFont="1" applyBorder="1" applyAlignment="1">
      <alignment horizontal="center" vertical="center"/>
      <protection/>
    </xf>
    <xf numFmtId="0" fontId="28" fillId="0" borderId="16" xfId="60" applyFont="1" applyBorder="1" applyAlignment="1">
      <alignment horizontal="center" vertical="center"/>
      <protection/>
    </xf>
    <xf numFmtId="164" fontId="28" fillId="0" borderId="21" xfId="40" applyNumberFormat="1" applyFont="1" applyBorder="1" applyAlignment="1">
      <alignment horizontal="center" vertical="center" wrapText="1"/>
    </xf>
    <xf numFmtId="0" fontId="17" fillId="0" borderId="33" xfId="60" applyBorder="1" applyAlignment="1">
      <alignment horizontal="center" vertical="center" wrapText="1"/>
      <protection/>
    </xf>
    <xf numFmtId="0" fontId="17" fillId="0" borderId="30" xfId="60" applyBorder="1" applyAlignment="1">
      <alignment/>
      <protection/>
    </xf>
    <xf numFmtId="0" fontId="17" fillId="0" borderId="21" xfId="60" applyBorder="1" applyAlignment="1">
      <alignment/>
      <protection/>
    </xf>
    <xf numFmtId="0" fontId="17" fillId="0" borderId="20" xfId="60" applyBorder="1" applyAlignment="1">
      <alignment horizontal="center" vertical="center"/>
      <protection/>
    </xf>
    <xf numFmtId="0" fontId="17" fillId="0" borderId="32" xfId="60" applyBorder="1" applyAlignment="1">
      <alignment horizontal="center" vertical="center"/>
      <protection/>
    </xf>
    <xf numFmtId="0" fontId="29" fillId="0" borderId="28" xfId="60" applyFont="1" applyBorder="1" applyAlignment="1">
      <alignment horizontal="center" vertical="center"/>
      <protection/>
    </xf>
    <xf numFmtId="0" fontId="29" fillId="0" borderId="32" xfId="60" applyFont="1" applyBorder="1" applyAlignment="1">
      <alignment horizontal="center" vertical="center" textRotation="90"/>
      <protection/>
    </xf>
    <xf numFmtId="0" fontId="29" fillId="0" borderId="28" xfId="60" applyFont="1" applyBorder="1" applyAlignment="1">
      <alignment horizontal="center" vertical="center" textRotation="90"/>
      <protection/>
    </xf>
    <xf numFmtId="164" fontId="28" fillId="0" borderId="34" xfId="4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0" fontId="28" fillId="0" borderId="29" xfId="40" applyNumberFormat="1" applyFont="1" applyBorder="1" applyAlignment="1">
      <alignment horizontal="center" vertical="center"/>
    </xf>
    <xf numFmtId="0" fontId="28" fillId="0" borderId="29" xfId="59" applyFont="1" applyBorder="1" applyAlignment="1">
      <alignment horizontal="center" vertical="center"/>
      <protection/>
    </xf>
    <xf numFmtId="0" fontId="28" fillId="0" borderId="16" xfId="59" applyFont="1" applyBorder="1" applyAlignment="1">
      <alignment horizontal="center" vertical="center"/>
      <protection/>
    </xf>
    <xf numFmtId="0" fontId="28" fillId="0" borderId="28" xfId="59" applyFont="1" applyBorder="1" applyAlignment="1">
      <alignment horizontal="center" vertical="center"/>
      <protection/>
    </xf>
    <xf numFmtId="0" fontId="28" fillId="0" borderId="31" xfId="59" applyFont="1" applyBorder="1" applyAlignment="1">
      <alignment horizontal="center" vertical="center"/>
      <protection/>
    </xf>
    <xf numFmtId="0" fontId="28" fillId="0" borderId="20" xfId="59" applyFont="1" applyBorder="1" applyAlignment="1">
      <alignment horizontal="center" vertical="center"/>
      <protection/>
    </xf>
    <xf numFmtId="0" fontId="28" fillId="0" borderId="20" xfId="59" applyFont="1" applyBorder="1" applyAlignment="1">
      <alignment horizontal="center" vertical="center" textRotation="90"/>
      <protection/>
    </xf>
    <xf numFmtId="0" fontId="28" fillId="0" borderId="32" xfId="59" applyFont="1" applyBorder="1" applyAlignment="1">
      <alignment horizontal="center" vertical="center" textRotation="90"/>
      <protection/>
    </xf>
    <xf numFmtId="164" fontId="28" fillId="0" borderId="37" xfId="40" applyNumberFormat="1" applyFont="1" applyBorder="1" applyAlignment="1">
      <alignment horizontal="center" vertical="center" wrapText="1"/>
    </xf>
    <xf numFmtId="164" fontId="17" fillId="0" borderId="10" xfId="40" applyNumberFormat="1" applyBorder="1" applyAlignment="1">
      <alignment horizontal="center" vertical="center" wrapText="1"/>
    </xf>
    <xf numFmtId="164" fontId="0" fillId="0" borderId="10" xfId="40" applyNumberFormat="1" applyBorder="1" applyAlignment="1">
      <alignment horizontal="center" vertical="center" wrapText="1"/>
    </xf>
    <xf numFmtId="164" fontId="0" fillId="0" borderId="38" xfId="40" applyNumberFormat="1" applyBorder="1" applyAlignment="1">
      <alignment horizontal="center" vertical="center" wrapText="1"/>
    </xf>
    <xf numFmtId="0" fontId="28" fillId="0" borderId="37" xfId="59" applyFont="1" applyBorder="1" applyAlignment="1">
      <alignment horizontal="center" vertical="center"/>
      <protection/>
    </xf>
    <xf numFmtId="0" fontId="28" fillId="0" borderId="38" xfId="59" applyFont="1" applyBorder="1" applyAlignment="1">
      <alignment horizontal="center" vertical="center"/>
      <protection/>
    </xf>
    <xf numFmtId="0" fontId="28" fillId="0" borderId="10" xfId="59" applyFont="1" applyBorder="1" applyAlignment="1">
      <alignment horizontal="center" vertical="center"/>
      <protection/>
    </xf>
    <xf numFmtId="0" fontId="28" fillId="0" borderId="15" xfId="59" applyFont="1" applyBorder="1" applyAlignment="1">
      <alignment horizontal="center" vertical="center"/>
      <protection/>
    </xf>
    <xf numFmtId="0" fontId="28" fillId="0" borderId="11" xfId="59" applyFont="1" applyBorder="1" applyAlignment="1">
      <alignment horizontal="center" vertical="center"/>
      <protection/>
    </xf>
    <xf numFmtId="0" fontId="28" fillId="0" borderId="39" xfId="59" applyFont="1" applyBorder="1" applyAlignment="1">
      <alignment horizontal="center" vertical="center"/>
      <protection/>
    </xf>
    <xf numFmtId="0" fontId="28" fillId="0" borderId="40" xfId="59" applyFont="1" applyBorder="1" applyAlignment="1">
      <alignment horizontal="center" vertical="center"/>
      <protection/>
    </xf>
    <xf numFmtId="0" fontId="28" fillId="0" borderId="12" xfId="59" applyFont="1" applyBorder="1" applyAlignment="1">
      <alignment horizontal="center" vertical="center"/>
      <protection/>
    </xf>
    <xf numFmtId="164" fontId="28" fillId="0" borderId="37" xfId="40" applyNumberFormat="1" applyFont="1" applyBorder="1" applyAlignment="1">
      <alignment horizontal="center" vertical="center"/>
    </xf>
    <xf numFmtId="164" fontId="28" fillId="0" borderId="12" xfId="40" applyNumberFormat="1" applyFont="1" applyBorder="1" applyAlignment="1">
      <alignment horizontal="center" vertical="center"/>
    </xf>
    <xf numFmtId="0" fontId="28" fillId="0" borderId="41" xfId="59" applyFont="1" applyBorder="1" applyAlignment="1">
      <alignment horizontal="center" vertical="center"/>
      <protection/>
    </xf>
    <xf numFmtId="0" fontId="28" fillId="0" borderId="42" xfId="59" applyFont="1" applyBorder="1" applyAlignment="1">
      <alignment horizontal="center" vertical="center"/>
      <protection/>
    </xf>
    <xf numFmtId="0" fontId="28" fillId="0" borderId="43" xfId="59" applyFont="1" applyBorder="1" applyAlignment="1">
      <alignment horizontal="center" vertical="center"/>
      <protection/>
    </xf>
    <xf numFmtId="0" fontId="28" fillId="0" borderId="13" xfId="59" applyFont="1" applyBorder="1" applyAlignment="1">
      <alignment horizontal="center" vertical="center"/>
      <protection/>
    </xf>
    <xf numFmtId="0" fontId="1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1" fillId="0" borderId="41" xfId="40" applyNumberFormat="1" applyFont="1" applyBorder="1" applyAlignment="1">
      <alignment horizontal="center" vertical="center"/>
    </xf>
    <xf numFmtId="164" fontId="1" fillId="0" borderId="37" xfId="4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64" fontId="33" fillId="0" borderId="37" xfId="40" applyNumberFormat="1" applyFont="1" applyBorder="1" applyAlignment="1">
      <alignment horizontal="center" vertical="center"/>
    </xf>
    <xf numFmtId="164" fontId="29" fillId="0" borderId="38" xfId="40" applyNumberFormat="1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164" fontId="29" fillId="0" borderId="10" xfId="40" applyNumberFormat="1" applyFont="1" applyBorder="1" applyAlignment="1">
      <alignment horizontal="center" vertical="center"/>
    </xf>
    <xf numFmtId="164" fontId="29" fillId="0" borderId="11" xfId="40" applyNumberFormat="1" applyFont="1" applyBorder="1" applyAlignment="1">
      <alignment horizontal="center" vertical="center"/>
    </xf>
    <xf numFmtId="164" fontId="29" fillId="0" borderId="40" xfId="40" applyNumberFormat="1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164" fontId="29" fillId="0" borderId="41" xfId="40" applyNumberFormat="1" applyFont="1" applyBorder="1" applyAlignment="1">
      <alignment horizontal="center" vertical="center"/>
    </xf>
    <xf numFmtId="164" fontId="29" fillId="0" borderId="42" xfId="40" applyNumberFormat="1" applyFont="1" applyBorder="1" applyAlignment="1">
      <alignment horizontal="center" vertical="center"/>
    </xf>
    <xf numFmtId="164" fontId="29" fillId="0" borderId="43" xfId="40" applyNumberFormat="1" applyFont="1" applyBorder="1" applyAlignment="1">
      <alignment horizontal="center" vertical="center"/>
    </xf>
    <xf numFmtId="164" fontId="29" fillId="0" borderId="13" xfId="40" applyNumberFormat="1" applyFont="1" applyBorder="1" applyAlignment="1">
      <alignment horizontal="center" vertic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 2" xfId="57"/>
    <cellStyle name="Normál_KTGVET10j" xfId="58"/>
    <cellStyle name="Normál_ktvrmellmód" xfId="59"/>
    <cellStyle name="Normál_tájszept_mell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ssi\c\Dokumentumok\1k&#246;lts&#233;gvet&#233;s\ktgvet&#233;s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rzsi\Tgyh&#225;za\Tgyh&#225;za_2010\szept\KTGVET10j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ent&#233;s\Morzsi\tgyh&#225;za07\tgyh&#225;za07\ktgvet07szept\KTGVET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emzs"/>
      <sheetName val="szemszámol"/>
      <sheetName val="szemjav"/>
      <sheetName val="átírürlap"/>
      <sheetName val="másürlap"/>
      <sheetName val="452025"/>
      <sheetName val="551414"/>
      <sheetName val="631211"/>
      <sheetName val="751142"/>
      <sheetName val="751153"/>
      <sheetName val="751164"/>
      <sheetName val="751845"/>
      <sheetName val="751867"/>
      <sheetName val="751878"/>
      <sheetName val="751922"/>
      <sheetName val="751966"/>
      <sheetName val="üres"/>
      <sheetName val="851231"/>
      <sheetName val="851219"/>
      <sheetName val="851297"/>
      <sheetName val="852018"/>
      <sheetName val="853224"/>
      <sheetName val="853235"/>
      <sheetName val="853246"/>
      <sheetName val="853257"/>
      <sheetName val="853279"/>
      <sheetName val="853280"/>
      <sheetName val="901116"/>
      <sheetName val="901215"/>
      <sheetName val="930921"/>
      <sheetName val="rszakfössz"/>
      <sheetName val="szocszakf"/>
      <sheetName val="ellenőr"/>
      <sheetName val="szemeredeti"/>
    </sheetNames>
    <sheetDataSet>
      <sheetData sheetId="30">
        <row r="123">
          <cell r="D12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v"/>
      <sheetName val="hiv"/>
      <sheetName val="teü"/>
      <sheetName val="fsp"/>
      <sheetName val="véd"/>
      <sheetName val="elsz"/>
      <sheetName val="iét"/>
      <sheetName val="étk"/>
      <sheetName val="állt"/>
      <sheetName val="ker kieg"/>
      <sheetName val="közc"/>
      <sheetName val="rszs"/>
      <sheetName val="rát"/>
      <sheetName val="áp.díj"/>
      <sheetName val="lft"/>
      <sheetName val="hil"/>
      <sheetName val="kab"/>
      <sheetName val="átad"/>
      <sheetName val="beö"/>
      <sheetName val="kiö"/>
      <sheetName val="rem1 "/>
      <sheetName val="rem2"/>
      <sheetName val="rem3"/>
      <sheetName val="rem4"/>
      <sheetName val="rem5"/>
      <sheetName val="rem6"/>
      <sheetName val="rem7"/>
      <sheetName val="rem8"/>
      <sheetName val="rem9"/>
      <sheetName val="rem10"/>
      <sheetName val="rem11"/>
      <sheetName val="rem12"/>
      <sheetName val="közpfor."/>
      <sheetName val="Munka2"/>
      <sheetName val="Munka1"/>
      <sheetName val="körj"/>
      <sheetName val="isk"/>
    </sheetNames>
    <sheetDataSet>
      <sheetData sheetId="18">
        <row r="35">
          <cell r="AD35">
            <v>0</v>
          </cell>
        </row>
        <row r="36">
          <cell r="AD36">
            <v>0</v>
          </cell>
        </row>
        <row r="40">
          <cell r="AD40">
            <v>0</v>
          </cell>
        </row>
        <row r="41">
          <cell r="E41">
            <v>0</v>
          </cell>
          <cell r="N41">
            <v>0</v>
          </cell>
          <cell r="U41">
            <v>0</v>
          </cell>
          <cell r="Y41">
            <v>0</v>
          </cell>
          <cell r="AC41">
            <v>0</v>
          </cell>
        </row>
        <row r="45">
          <cell r="E45">
            <v>0</v>
          </cell>
          <cell r="N45">
            <v>0</v>
          </cell>
          <cell r="U45">
            <v>0</v>
          </cell>
          <cell r="Y45">
            <v>0</v>
          </cell>
          <cell r="AD45">
            <v>0</v>
          </cell>
        </row>
        <row r="49">
          <cell r="Y49">
            <v>0</v>
          </cell>
          <cell r="AD49">
            <v>0</v>
          </cell>
        </row>
        <row r="55">
          <cell r="Y55">
            <v>0</v>
          </cell>
        </row>
        <row r="68">
          <cell r="AD68">
            <v>0</v>
          </cell>
        </row>
        <row r="72">
          <cell r="AD72">
            <v>0</v>
          </cell>
        </row>
        <row r="81">
          <cell r="AC81">
            <v>0</v>
          </cell>
          <cell r="AD81">
            <v>0</v>
          </cell>
        </row>
        <row r="82">
          <cell r="AC82">
            <v>0</v>
          </cell>
          <cell r="AD82">
            <v>0</v>
          </cell>
        </row>
        <row r="84">
          <cell r="Y84">
            <v>0</v>
          </cell>
        </row>
        <row r="85">
          <cell r="E85">
            <v>0</v>
          </cell>
          <cell r="N85">
            <v>0</v>
          </cell>
          <cell r="U85">
            <v>0</v>
          </cell>
          <cell r="Y85">
            <v>0</v>
          </cell>
          <cell r="AC85">
            <v>0</v>
          </cell>
        </row>
        <row r="87">
          <cell r="Y87">
            <v>0</v>
          </cell>
        </row>
        <row r="88">
          <cell r="E88">
            <v>0</v>
          </cell>
          <cell r="N88">
            <v>0</v>
          </cell>
          <cell r="U88">
            <v>0</v>
          </cell>
          <cell r="Y88">
            <v>0</v>
          </cell>
          <cell r="AC88">
            <v>0</v>
          </cell>
          <cell r="AD8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v"/>
      <sheetName val="hiv"/>
      <sheetName val="társ"/>
      <sheetName val="ismo"/>
      <sheetName val="isk"/>
      <sheetName val="ovi"/>
      <sheetName val="teü"/>
      <sheetName val="fsp"/>
      <sheetName val="iét"/>
      <sheetName val="elsz"/>
      <sheetName val="körj"/>
      <sheetName val="étk"/>
      <sheetName val="állt"/>
      <sheetName val="hil"/>
      <sheetName val="társb"/>
      <sheetName val="kab"/>
      <sheetName val="rszs"/>
      <sheetName val="náp"/>
      <sheetName val="máp"/>
      <sheetName val="lft"/>
      <sheetName val="gyev"/>
      <sheetName val="kjb"/>
      <sheetName val="beö"/>
      <sheetName val="kiö"/>
      <sheetName val="rem1 "/>
      <sheetName val="rem2"/>
      <sheetName val="rem3"/>
      <sheetName val="rem4"/>
      <sheetName val="rem5"/>
      <sheetName val="rem6"/>
      <sheetName val="rem7"/>
      <sheetName val="rem8"/>
      <sheetName val="rem9"/>
      <sheetName val="közpfor."/>
      <sheetName val="Munka1"/>
      <sheetName val="átad"/>
    </sheetNames>
    <sheetDataSet>
      <sheetData sheetId="23">
        <row r="158">
          <cell r="AQ158">
            <v>0</v>
          </cell>
        </row>
        <row r="159">
          <cell r="AQ159">
            <v>0</v>
          </cell>
        </row>
        <row r="162">
          <cell r="AQ1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8" sqref="G18"/>
    </sheetView>
  </sheetViews>
  <sheetFormatPr defaultColWidth="9.00390625" defaultRowHeight="12.75"/>
  <cols>
    <col min="1" max="1" width="40.25390625" style="26" customWidth="1"/>
    <col min="2" max="9" width="11.25390625" style="50" customWidth="1"/>
    <col min="10" max="10" width="11.25390625" style="26" customWidth="1"/>
    <col min="11" max="16384" width="9.125" style="26" customWidth="1"/>
  </cols>
  <sheetData>
    <row r="1" spans="1:10" ht="12">
      <c r="A1" s="164" t="s">
        <v>22</v>
      </c>
      <c r="B1" s="156" t="s">
        <v>89</v>
      </c>
      <c r="C1" s="162"/>
      <c r="D1" s="160"/>
      <c r="E1" s="156" t="s">
        <v>206</v>
      </c>
      <c r="F1" s="156"/>
      <c r="G1" s="160"/>
      <c r="H1" s="156" t="s">
        <v>207</v>
      </c>
      <c r="I1" s="156"/>
      <c r="J1" s="157"/>
    </row>
    <row r="2" spans="1:10" ht="12">
      <c r="A2" s="165"/>
      <c r="B2" s="163"/>
      <c r="C2" s="163"/>
      <c r="D2" s="161"/>
      <c r="E2" s="158"/>
      <c r="F2" s="158"/>
      <c r="G2" s="161"/>
      <c r="H2" s="158"/>
      <c r="I2" s="158"/>
      <c r="J2" s="159"/>
    </row>
    <row r="3" spans="1:10" ht="12" customHeight="1">
      <c r="A3" s="165"/>
      <c r="B3" s="27" t="s">
        <v>208</v>
      </c>
      <c r="C3" s="27" t="s">
        <v>209</v>
      </c>
      <c r="D3" s="154" t="s">
        <v>233</v>
      </c>
      <c r="E3" s="27" t="s">
        <v>208</v>
      </c>
      <c r="F3" s="27" t="s">
        <v>209</v>
      </c>
      <c r="G3" s="154" t="s">
        <v>233</v>
      </c>
      <c r="H3" s="27" t="s">
        <v>208</v>
      </c>
      <c r="I3" s="27" t="s">
        <v>209</v>
      </c>
      <c r="J3" s="154" t="s">
        <v>233</v>
      </c>
    </row>
    <row r="4" spans="1:10" ht="12.75" customHeight="1" thickBot="1">
      <c r="A4" s="166"/>
      <c r="B4" s="167" t="s">
        <v>1</v>
      </c>
      <c r="C4" s="167"/>
      <c r="D4" s="155"/>
      <c r="E4" s="167" t="s">
        <v>1</v>
      </c>
      <c r="F4" s="167"/>
      <c r="G4" s="155"/>
      <c r="H4" s="167" t="s">
        <v>1</v>
      </c>
      <c r="I4" s="167"/>
      <c r="J4" s="155"/>
    </row>
    <row r="5" spans="1:10" ht="12.75" thickTop="1">
      <c r="A5" s="28"/>
      <c r="B5" s="29"/>
      <c r="C5" s="29"/>
      <c r="D5" s="29"/>
      <c r="E5" s="30"/>
      <c r="F5" s="30"/>
      <c r="G5" s="30"/>
      <c r="H5" s="30"/>
      <c r="I5" s="30"/>
      <c r="J5" s="31"/>
    </row>
    <row r="6" spans="1:10" ht="12">
      <c r="A6" s="32" t="s">
        <v>210</v>
      </c>
      <c r="B6" s="33">
        <f aca="true" t="shared" si="0" ref="B6:B52">E6+H6</f>
        <v>60</v>
      </c>
      <c r="C6" s="33">
        <f aca="true" t="shared" si="1" ref="C6:C52">F6+I6</f>
        <v>25</v>
      </c>
      <c r="D6" s="33">
        <f aca="true" t="shared" si="2" ref="D6:D52">G6+J6</f>
        <v>25</v>
      </c>
      <c r="E6" s="33">
        <v>60</v>
      </c>
      <c r="F6" s="33">
        <v>25</v>
      </c>
      <c r="G6" s="33">
        <v>25</v>
      </c>
      <c r="H6" s="33"/>
      <c r="I6" s="33"/>
      <c r="J6" s="34"/>
    </row>
    <row r="7" spans="1:10" ht="12">
      <c r="A7" s="32" t="s">
        <v>211</v>
      </c>
      <c r="B7" s="33">
        <f t="shared" si="0"/>
        <v>388</v>
      </c>
      <c r="C7" s="33">
        <f t="shared" si="1"/>
        <v>932</v>
      </c>
      <c r="D7" s="33">
        <f t="shared" si="2"/>
        <v>932</v>
      </c>
      <c r="E7" s="33">
        <v>388</v>
      </c>
      <c r="F7" s="33">
        <v>932</v>
      </c>
      <c r="G7" s="33">
        <v>932</v>
      </c>
      <c r="H7" s="33"/>
      <c r="I7" s="33"/>
      <c r="J7" s="34"/>
    </row>
    <row r="8" spans="1:10" ht="12">
      <c r="A8" s="32" t="s">
        <v>212</v>
      </c>
      <c r="B8" s="33">
        <f t="shared" si="0"/>
        <v>8654</v>
      </c>
      <c r="C8" s="33">
        <f t="shared" si="1"/>
        <v>5798</v>
      </c>
      <c r="D8" s="33">
        <f t="shared" si="2"/>
        <v>5798</v>
      </c>
      <c r="E8" s="33">
        <v>8654</v>
      </c>
      <c r="F8" s="33">
        <v>5798</v>
      </c>
      <c r="G8" s="33">
        <v>5798</v>
      </c>
      <c r="H8" s="33"/>
      <c r="I8" s="33"/>
      <c r="J8" s="34"/>
    </row>
    <row r="9" spans="1:10" ht="12">
      <c r="A9" s="32" t="s">
        <v>213</v>
      </c>
      <c r="B9" s="33">
        <f t="shared" si="0"/>
        <v>128</v>
      </c>
      <c r="C9" s="33">
        <f t="shared" si="1"/>
        <v>35</v>
      </c>
      <c r="D9" s="33">
        <f t="shared" si="2"/>
        <v>35</v>
      </c>
      <c r="E9" s="33">
        <v>128</v>
      </c>
      <c r="F9" s="33">
        <v>35</v>
      </c>
      <c r="G9" s="33">
        <v>35</v>
      </c>
      <c r="H9" s="33"/>
      <c r="I9" s="33"/>
      <c r="J9" s="34"/>
    </row>
    <row r="10" spans="1:10" ht="12">
      <c r="A10" s="32" t="s">
        <v>2</v>
      </c>
      <c r="B10" s="33">
        <f t="shared" si="0"/>
        <v>2294</v>
      </c>
      <c r="C10" s="33">
        <f t="shared" si="1"/>
        <v>2004</v>
      </c>
      <c r="D10" s="33">
        <f t="shared" si="2"/>
        <v>2005</v>
      </c>
      <c r="E10" s="33">
        <v>2294</v>
      </c>
      <c r="F10" s="33">
        <v>2004</v>
      </c>
      <c r="G10" s="33">
        <v>2005</v>
      </c>
      <c r="H10" s="33"/>
      <c r="I10" s="33"/>
      <c r="J10" s="34"/>
    </row>
    <row r="11" spans="1:10" ht="12">
      <c r="A11" s="32" t="s">
        <v>3</v>
      </c>
      <c r="B11" s="33">
        <f t="shared" si="0"/>
        <v>10</v>
      </c>
      <c r="C11" s="33">
        <f t="shared" si="1"/>
        <v>19</v>
      </c>
      <c r="D11" s="33">
        <f t="shared" si="2"/>
        <v>20</v>
      </c>
      <c r="E11" s="33">
        <v>10</v>
      </c>
      <c r="F11" s="33">
        <v>19</v>
      </c>
      <c r="G11" s="33">
        <v>20</v>
      </c>
      <c r="H11" s="33"/>
      <c r="I11" s="33"/>
      <c r="J11" s="34"/>
    </row>
    <row r="12" spans="1:10" s="38" customFormat="1" ht="12">
      <c r="A12" s="35" t="s">
        <v>214</v>
      </c>
      <c r="B12" s="36">
        <f t="shared" si="0"/>
        <v>11534</v>
      </c>
      <c r="C12" s="36">
        <f t="shared" si="1"/>
        <v>8813</v>
      </c>
      <c r="D12" s="36">
        <f t="shared" si="2"/>
        <v>8815</v>
      </c>
      <c r="E12" s="36">
        <f>SUM(E6:E11)</f>
        <v>11534</v>
      </c>
      <c r="F12" s="36">
        <f>SUM(F6:F11)</f>
        <v>8813</v>
      </c>
      <c r="G12" s="36">
        <f>SUM(G6:G11)</f>
        <v>8815</v>
      </c>
      <c r="H12" s="36">
        <f>SUM(H6:H11)</f>
        <v>0</v>
      </c>
      <c r="I12" s="36">
        <f>SUM(I6:I11)</f>
        <v>0</v>
      </c>
      <c r="J12" s="37"/>
    </row>
    <row r="13" spans="1:10" ht="12">
      <c r="A13" s="32" t="s">
        <v>4</v>
      </c>
      <c r="B13" s="33">
        <f t="shared" si="0"/>
        <v>0</v>
      </c>
      <c r="C13" s="33">
        <f t="shared" si="1"/>
        <v>0</v>
      </c>
      <c r="D13" s="33">
        <f t="shared" si="2"/>
        <v>0</v>
      </c>
      <c r="E13" s="33"/>
      <c r="F13" s="33"/>
      <c r="G13" s="33"/>
      <c r="H13" s="33"/>
      <c r="I13" s="33"/>
      <c r="J13" s="34"/>
    </row>
    <row r="14" spans="1:10" ht="12">
      <c r="A14" s="32" t="s">
        <v>13</v>
      </c>
      <c r="B14" s="33">
        <f t="shared" si="0"/>
        <v>2450</v>
      </c>
      <c r="C14" s="33">
        <f t="shared" si="1"/>
        <v>2014</v>
      </c>
      <c r="D14" s="33">
        <f t="shared" si="2"/>
        <v>2014</v>
      </c>
      <c r="E14" s="33"/>
      <c r="F14" s="33"/>
      <c r="G14" s="33"/>
      <c r="H14" s="33">
        <v>2450</v>
      </c>
      <c r="I14" s="33">
        <v>2014</v>
      </c>
      <c r="J14" s="34">
        <v>2014</v>
      </c>
    </row>
    <row r="15" spans="1:10" ht="12">
      <c r="A15" s="32" t="s">
        <v>14</v>
      </c>
      <c r="B15" s="33">
        <f t="shared" si="0"/>
        <v>170</v>
      </c>
      <c r="C15" s="33">
        <f t="shared" si="1"/>
        <v>83</v>
      </c>
      <c r="D15" s="33">
        <f t="shared" si="2"/>
        <v>83</v>
      </c>
      <c r="E15" s="33">
        <v>170</v>
      </c>
      <c r="F15" s="33">
        <v>83</v>
      </c>
      <c r="G15" s="33">
        <v>83</v>
      </c>
      <c r="H15" s="33"/>
      <c r="I15" s="33"/>
      <c r="J15" s="34"/>
    </row>
    <row r="16" spans="1:10" ht="12">
      <c r="A16" s="32" t="s">
        <v>215</v>
      </c>
      <c r="B16" s="33">
        <f t="shared" si="0"/>
        <v>2500</v>
      </c>
      <c r="C16" s="33">
        <f t="shared" si="1"/>
        <v>1193</v>
      </c>
      <c r="D16" s="33">
        <f t="shared" si="2"/>
        <v>1193</v>
      </c>
      <c r="E16" s="33">
        <v>2500</v>
      </c>
      <c r="F16" s="33">
        <v>1193</v>
      </c>
      <c r="G16" s="33">
        <v>1193</v>
      </c>
      <c r="H16" s="33"/>
      <c r="I16" s="33"/>
      <c r="J16" s="34"/>
    </row>
    <row r="17" spans="1:10" ht="12">
      <c r="A17" s="32" t="s">
        <v>216</v>
      </c>
      <c r="B17" s="33">
        <f t="shared" si="0"/>
        <v>300</v>
      </c>
      <c r="C17" s="33">
        <f t="shared" si="1"/>
        <v>73</v>
      </c>
      <c r="D17" s="33">
        <f t="shared" si="2"/>
        <v>73</v>
      </c>
      <c r="E17" s="33">
        <v>300</v>
      </c>
      <c r="F17" s="33">
        <v>73</v>
      </c>
      <c r="G17" s="33">
        <v>73</v>
      </c>
      <c r="H17" s="33"/>
      <c r="I17" s="33"/>
      <c r="J17" s="34"/>
    </row>
    <row r="18" spans="1:10" s="42" customFormat="1" ht="12">
      <c r="A18" s="39" t="s">
        <v>15</v>
      </c>
      <c r="B18" s="40">
        <f t="shared" si="0"/>
        <v>5420</v>
      </c>
      <c r="C18" s="40">
        <f t="shared" si="1"/>
        <v>3363</v>
      </c>
      <c r="D18" s="40">
        <f t="shared" si="2"/>
        <v>3363</v>
      </c>
      <c r="E18" s="40">
        <f aca="true" t="shared" si="3" ref="E18:J18">SUM(E14:E17)</f>
        <v>2970</v>
      </c>
      <c r="F18" s="40">
        <f t="shared" si="3"/>
        <v>1349</v>
      </c>
      <c r="G18" s="40">
        <f t="shared" si="3"/>
        <v>1349</v>
      </c>
      <c r="H18" s="40">
        <f t="shared" si="3"/>
        <v>2450</v>
      </c>
      <c r="I18" s="40">
        <f t="shared" si="3"/>
        <v>2014</v>
      </c>
      <c r="J18" s="41">
        <f t="shared" si="3"/>
        <v>2014</v>
      </c>
    </row>
    <row r="19" spans="1:10" ht="12">
      <c r="A19" s="32" t="s">
        <v>19</v>
      </c>
      <c r="B19" s="33">
        <f t="shared" si="0"/>
        <v>0</v>
      </c>
      <c r="C19" s="33">
        <f t="shared" si="1"/>
        <v>0</v>
      </c>
      <c r="D19" s="33">
        <f t="shared" si="2"/>
        <v>0</v>
      </c>
      <c r="E19" s="33"/>
      <c r="F19" s="33"/>
      <c r="G19" s="33"/>
      <c r="H19" s="33"/>
      <c r="I19" s="33"/>
      <c r="J19" s="34"/>
    </row>
    <row r="20" spans="1:10" ht="12">
      <c r="A20" s="32" t="s">
        <v>217</v>
      </c>
      <c r="B20" s="33">
        <f t="shared" si="0"/>
        <v>6192</v>
      </c>
      <c r="C20" s="33">
        <f t="shared" si="1"/>
        <v>6192</v>
      </c>
      <c r="D20" s="33">
        <f t="shared" si="2"/>
        <v>6192</v>
      </c>
      <c r="E20" s="33">
        <v>6192</v>
      </c>
      <c r="F20" s="33">
        <v>6192</v>
      </c>
      <c r="G20" s="33">
        <v>6192</v>
      </c>
      <c r="H20" s="33"/>
      <c r="I20" s="33"/>
      <c r="J20" s="34"/>
    </row>
    <row r="21" spans="1:10" ht="12">
      <c r="A21" s="32" t="s">
        <v>218</v>
      </c>
      <c r="B21" s="33">
        <f t="shared" si="0"/>
        <v>20471</v>
      </c>
      <c r="C21" s="33">
        <f t="shared" si="1"/>
        <v>21870</v>
      </c>
      <c r="D21" s="33">
        <f t="shared" si="2"/>
        <v>21870</v>
      </c>
      <c r="E21" s="33">
        <v>20471</v>
      </c>
      <c r="F21" s="33">
        <v>21870</v>
      </c>
      <c r="G21" s="33">
        <v>21870</v>
      </c>
      <c r="H21" s="33"/>
      <c r="I21" s="33"/>
      <c r="J21" s="34"/>
    </row>
    <row r="22" spans="1:10" ht="12">
      <c r="A22" s="32" t="s">
        <v>16</v>
      </c>
      <c r="B22" s="33">
        <f t="shared" si="0"/>
        <v>4500</v>
      </c>
      <c r="C22" s="33">
        <f t="shared" si="1"/>
        <v>2212</v>
      </c>
      <c r="D22" s="33">
        <f t="shared" si="2"/>
        <v>2212</v>
      </c>
      <c r="E22" s="33">
        <v>4500</v>
      </c>
      <c r="F22" s="33">
        <v>2212</v>
      </c>
      <c r="G22" s="33">
        <v>2212</v>
      </c>
      <c r="H22" s="33"/>
      <c r="I22" s="33"/>
      <c r="J22" s="34"/>
    </row>
    <row r="23" spans="1:10" ht="12">
      <c r="A23" s="32" t="s">
        <v>17</v>
      </c>
      <c r="B23" s="33">
        <f t="shared" si="0"/>
        <v>0</v>
      </c>
      <c r="C23" s="33">
        <f t="shared" si="1"/>
        <v>0</v>
      </c>
      <c r="D23" s="33">
        <f t="shared" si="2"/>
        <v>0</v>
      </c>
      <c r="E23" s="33"/>
      <c r="F23" s="33"/>
      <c r="G23" s="33"/>
      <c r="H23" s="33"/>
      <c r="I23" s="33"/>
      <c r="J23" s="34"/>
    </row>
    <row r="24" spans="1:10" ht="12">
      <c r="A24" s="32" t="s">
        <v>219</v>
      </c>
      <c r="B24" s="33">
        <f t="shared" si="0"/>
        <v>0</v>
      </c>
      <c r="C24" s="33">
        <f t="shared" si="1"/>
        <v>0</v>
      </c>
      <c r="D24" s="33">
        <f t="shared" si="2"/>
        <v>0</v>
      </c>
      <c r="E24" s="33">
        <f>'[2]beö'!AD68</f>
        <v>0</v>
      </c>
      <c r="F24" s="33"/>
      <c r="G24" s="33"/>
      <c r="H24" s="33">
        <f>'[2]beö'!AG68</f>
        <v>0</v>
      </c>
      <c r="I24" s="33"/>
      <c r="J24" s="34"/>
    </row>
    <row r="25" spans="1:10" s="42" customFormat="1" ht="12">
      <c r="A25" s="39" t="s">
        <v>18</v>
      </c>
      <c r="B25" s="40">
        <f t="shared" si="0"/>
        <v>31163</v>
      </c>
      <c r="C25" s="40">
        <f t="shared" si="1"/>
        <v>30274</v>
      </c>
      <c r="D25" s="40">
        <f t="shared" si="2"/>
        <v>30274</v>
      </c>
      <c r="E25" s="40">
        <f aca="true" t="shared" si="4" ref="E25:J25">SUM(E20:E24)</f>
        <v>31163</v>
      </c>
      <c r="F25" s="40">
        <f t="shared" si="4"/>
        <v>30274</v>
      </c>
      <c r="G25" s="40">
        <f t="shared" si="4"/>
        <v>30274</v>
      </c>
      <c r="H25" s="40">
        <f t="shared" si="4"/>
        <v>0</v>
      </c>
      <c r="I25" s="40">
        <f t="shared" si="4"/>
        <v>0</v>
      </c>
      <c r="J25" s="41">
        <f t="shared" si="4"/>
        <v>0</v>
      </c>
    </row>
    <row r="26" spans="1:10" s="42" customFormat="1" ht="12">
      <c r="A26" s="39" t="s">
        <v>220</v>
      </c>
      <c r="B26" s="40">
        <f t="shared" si="0"/>
        <v>100</v>
      </c>
      <c r="C26" s="40">
        <f t="shared" si="1"/>
        <v>193</v>
      </c>
      <c r="D26" s="40">
        <f t="shared" si="2"/>
        <v>193</v>
      </c>
      <c r="E26" s="40">
        <v>100</v>
      </c>
      <c r="F26" s="40">
        <v>193</v>
      </c>
      <c r="G26" s="40">
        <v>193</v>
      </c>
      <c r="H26" s="40"/>
      <c r="I26" s="40"/>
      <c r="J26" s="41"/>
    </row>
    <row r="27" spans="1:10" s="42" customFormat="1" ht="12">
      <c r="A27" s="39" t="s">
        <v>221</v>
      </c>
      <c r="B27" s="40">
        <f t="shared" si="0"/>
        <v>100</v>
      </c>
      <c r="C27" s="40">
        <f t="shared" si="1"/>
        <v>0</v>
      </c>
      <c r="D27" s="40">
        <f t="shared" si="2"/>
        <v>0</v>
      </c>
      <c r="E27" s="40">
        <v>100</v>
      </c>
      <c r="F27" s="40">
        <v>0</v>
      </c>
      <c r="G27" s="40"/>
      <c r="H27" s="40"/>
      <c r="I27" s="40"/>
      <c r="J27" s="41"/>
    </row>
    <row r="28" spans="1:10" s="42" customFormat="1" ht="12">
      <c r="A28" s="39" t="s">
        <v>5</v>
      </c>
      <c r="B28" s="40">
        <f t="shared" si="0"/>
        <v>0</v>
      </c>
      <c r="C28" s="40">
        <f t="shared" si="1"/>
        <v>0</v>
      </c>
      <c r="D28" s="40">
        <f t="shared" si="2"/>
        <v>0</v>
      </c>
      <c r="E28" s="40">
        <f>'[2]beö'!AD72</f>
        <v>0</v>
      </c>
      <c r="F28" s="40"/>
      <c r="G28" s="40"/>
      <c r="H28" s="40">
        <f>'[2]beö'!AG72</f>
        <v>0</v>
      </c>
      <c r="I28" s="40"/>
      <c r="J28" s="41"/>
    </row>
    <row r="29" spans="1:10" s="38" customFormat="1" ht="12">
      <c r="A29" s="35" t="s">
        <v>222</v>
      </c>
      <c r="B29" s="36">
        <f t="shared" si="0"/>
        <v>36783</v>
      </c>
      <c r="C29" s="36">
        <f t="shared" si="1"/>
        <v>33830</v>
      </c>
      <c r="D29" s="36">
        <f t="shared" si="2"/>
        <v>33830</v>
      </c>
      <c r="E29" s="36">
        <f aca="true" t="shared" si="5" ref="E29:J29">E18+E25+E26+E27+E28</f>
        <v>34333</v>
      </c>
      <c r="F29" s="36">
        <f t="shared" si="5"/>
        <v>31816</v>
      </c>
      <c r="G29" s="36">
        <f t="shared" si="5"/>
        <v>31816</v>
      </c>
      <c r="H29" s="36">
        <f t="shared" si="5"/>
        <v>2450</v>
      </c>
      <c r="I29" s="36">
        <f t="shared" si="5"/>
        <v>2014</v>
      </c>
      <c r="J29" s="37">
        <f t="shared" si="5"/>
        <v>2014</v>
      </c>
    </row>
    <row r="30" spans="1:10" ht="12">
      <c r="A30" s="32" t="s">
        <v>6</v>
      </c>
      <c r="B30" s="33">
        <f t="shared" si="0"/>
        <v>0</v>
      </c>
      <c r="C30" s="33">
        <f t="shared" si="1"/>
        <v>0</v>
      </c>
      <c r="D30" s="33">
        <f t="shared" si="2"/>
        <v>0</v>
      </c>
      <c r="E30" s="33">
        <v>0</v>
      </c>
      <c r="F30" s="33">
        <f>'[2]beö'!AD35</f>
        <v>0</v>
      </c>
      <c r="G30" s="33"/>
      <c r="H30" s="33">
        <v>0</v>
      </c>
      <c r="I30" s="33">
        <f>'[2]beö'!AG35</f>
        <v>0</v>
      </c>
      <c r="J30" s="34"/>
    </row>
    <row r="31" spans="1:10" ht="12">
      <c r="A31" s="32" t="s">
        <v>21</v>
      </c>
      <c r="B31" s="33">
        <f t="shared" si="0"/>
        <v>0</v>
      </c>
      <c r="C31" s="33">
        <f t="shared" si="1"/>
        <v>0</v>
      </c>
      <c r="D31" s="33">
        <f t="shared" si="2"/>
        <v>0</v>
      </c>
      <c r="E31" s="33"/>
      <c r="F31" s="33">
        <f>'[2]beö'!AD36</f>
        <v>0</v>
      </c>
      <c r="G31" s="33"/>
      <c r="H31" s="33"/>
      <c r="I31" s="33">
        <f>'[2]beö'!AG36</f>
        <v>0</v>
      </c>
      <c r="J31" s="34"/>
    </row>
    <row r="32" spans="1:10" ht="12">
      <c r="A32" s="32" t="s">
        <v>7</v>
      </c>
      <c r="B32" s="33">
        <f t="shared" si="0"/>
        <v>0</v>
      </c>
      <c r="C32" s="33">
        <f t="shared" si="1"/>
        <v>43</v>
      </c>
      <c r="D32" s="33">
        <f t="shared" si="2"/>
        <v>43</v>
      </c>
      <c r="E32" s="33"/>
      <c r="F32" s="33">
        <f>'[2]beö'!AD40</f>
        <v>0</v>
      </c>
      <c r="G32" s="33"/>
      <c r="H32" s="33"/>
      <c r="I32" s="33">
        <v>43</v>
      </c>
      <c r="J32" s="34">
        <v>43</v>
      </c>
    </row>
    <row r="33" spans="1:10" s="38" customFormat="1" ht="12">
      <c r="A33" s="35" t="s">
        <v>223</v>
      </c>
      <c r="B33" s="36">
        <f t="shared" si="0"/>
        <v>0</v>
      </c>
      <c r="C33" s="36">
        <f t="shared" si="1"/>
        <v>43</v>
      </c>
      <c r="D33" s="36">
        <f t="shared" si="2"/>
        <v>43</v>
      </c>
      <c r="E33" s="36">
        <f>SUM(E30:E32)</f>
        <v>0</v>
      </c>
      <c r="F33" s="36">
        <f>SUM(F30:F32)</f>
        <v>0</v>
      </c>
      <c r="G33" s="36"/>
      <c r="H33" s="36">
        <f>SUM(H30:H32)</f>
        <v>0</v>
      </c>
      <c r="I33" s="36">
        <f>SUM(I30:I32)</f>
        <v>43</v>
      </c>
      <c r="J33" s="37">
        <f>SUM(J30:J32)</f>
        <v>43</v>
      </c>
    </row>
    <row r="34" spans="1:10" ht="12">
      <c r="A34" s="32" t="s">
        <v>84</v>
      </c>
      <c r="B34" s="33">
        <f t="shared" si="0"/>
        <v>12468</v>
      </c>
      <c r="C34" s="33">
        <f t="shared" si="1"/>
        <v>12468</v>
      </c>
      <c r="D34" s="33">
        <f t="shared" si="2"/>
        <v>12468</v>
      </c>
      <c r="E34" s="33">
        <v>9214</v>
      </c>
      <c r="F34" s="33">
        <v>9214</v>
      </c>
      <c r="G34" s="33">
        <v>9214</v>
      </c>
      <c r="H34" s="33">
        <v>3254</v>
      </c>
      <c r="I34" s="33">
        <v>3254</v>
      </c>
      <c r="J34" s="34">
        <v>3254</v>
      </c>
    </row>
    <row r="35" spans="1:10" ht="12">
      <c r="A35" s="32" t="s">
        <v>95</v>
      </c>
      <c r="B35" s="33">
        <f t="shared" si="0"/>
        <v>996</v>
      </c>
      <c r="C35" s="33">
        <f t="shared" si="1"/>
        <v>1515</v>
      </c>
      <c r="D35" s="33">
        <f t="shared" si="2"/>
        <v>1515</v>
      </c>
      <c r="E35" s="33">
        <v>996</v>
      </c>
      <c r="F35" s="33">
        <v>1515</v>
      </c>
      <c r="G35" s="33">
        <v>1515</v>
      </c>
      <c r="H35" s="33"/>
      <c r="I35" s="33"/>
      <c r="J35" s="34"/>
    </row>
    <row r="36" spans="1:10" ht="12">
      <c r="A36" s="32" t="s">
        <v>12</v>
      </c>
      <c r="B36" s="33">
        <f t="shared" si="0"/>
        <v>34554</v>
      </c>
      <c r="C36" s="33">
        <f t="shared" si="1"/>
        <v>23505</v>
      </c>
      <c r="D36" s="33">
        <f t="shared" si="2"/>
        <v>23505</v>
      </c>
      <c r="E36" s="33">
        <v>34554</v>
      </c>
      <c r="F36" s="33">
        <v>23505</v>
      </c>
      <c r="G36" s="33">
        <v>23505</v>
      </c>
      <c r="H36" s="33"/>
      <c r="I36" s="33"/>
      <c r="J36" s="34"/>
    </row>
    <row r="37" spans="1:10" ht="12">
      <c r="A37" s="32" t="s">
        <v>267</v>
      </c>
      <c r="B37" s="33">
        <f t="shared" si="0"/>
        <v>0</v>
      </c>
      <c r="C37" s="33">
        <f t="shared" si="1"/>
        <v>2000</v>
      </c>
      <c r="D37" s="33">
        <f t="shared" si="2"/>
        <v>2000</v>
      </c>
      <c r="E37" s="33"/>
      <c r="F37" s="33">
        <v>2000</v>
      </c>
      <c r="G37" s="33">
        <v>2000</v>
      </c>
      <c r="H37" s="33"/>
      <c r="I37" s="33"/>
      <c r="J37" s="34"/>
    </row>
    <row r="38" spans="1:10" ht="12">
      <c r="A38" s="32" t="s">
        <v>97</v>
      </c>
      <c r="B38" s="33">
        <f t="shared" si="0"/>
        <v>0</v>
      </c>
      <c r="C38" s="33">
        <f t="shared" si="1"/>
        <v>0</v>
      </c>
      <c r="D38" s="33">
        <f t="shared" si="2"/>
        <v>0</v>
      </c>
      <c r="E38" s="33"/>
      <c r="F38" s="33">
        <f>'[2]beö'!AD81</f>
        <v>0</v>
      </c>
      <c r="G38" s="33"/>
      <c r="H38" s="33"/>
      <c r="I38" s="33">
        <f>'[2]beö'!AG81</f>
        <v>0</v>
      </c>
      <c r="J38" s="34"/>
    </row>
    <row r="39" spans="1:10" s="42" customFormat="1" ht="12">
      <c r="A39" s="39" t="s">
        <v>224</v>
      </c>
      <c r="B39" s="40">
        <f t="shared" si="0"/>
        <v>48018</v>
      </c>
      <c r="C39" s="40">
        <f t="shared" si="1"/>
        <v>39488</v>
      </c>
      <c r="D39" s="40">
        <f t="shared" si="2"/>
        <v>39488</v>
      </c>
      <c r="E39" s="40">
        <f aca="true" t="shared" si="6" ref="E39:J39">SUM(E34:E38)</f>
        <v>44764</v>
      </c>
      <c r="F39" s="40">
        <f t="shared" si="6"/>
        <v>36234</v>
      </c>
      <c r="G39" s="40">
        <f t="shared" si="6"/>
        <v>36234</v>
      </c>
      <c r="H39" s="40">
        <f t="shared" si="6"/>
        <v>3254</v>
      </c>
      <c r="I39" s="40">
        <f t="shared" si="6"/>
        <v>3254</v>
      </c>
      <c r="J39" s="41">
        <f t="shared" si="6"/>
        <v>3254</v>
      </c>
    </row>
    <row r="40" spans="1:10" ht="12">
      <c r="A40" s="32" t="s">
        <v>8</v>
      </c>
      <c r="B40" s="33">
        <f t="shared" si="0"/>
        <v>0</v>
      </c>
      <c r="C40" s="33">
        <f t="shared" si="1"/>
        <v>0</v>
      </c>
      <c r="D40" s="33">
        <f t="shared" si="2"/>
        <v>0</v>
      </c>
      <c r="E40" s="33">
        <f>'[2]beö'!AD49</f>
        <v>0</v>
      </c>
      <c r="F40" s="33">
        <v>0</v>
      </c>
      <c r="G40" s="33"/>
      <c r="H40" s="33">
        <f>'[2]beö'!AG49</f>
        <v>0</v>
      </c>
      <c r="I40" s="33">
        <v>0</v>
      </c>
      <c r="J40" s="34"/>
    </row>
    <row r="41" spans="1:10" ht="12">
      <c r="A41" s="32" t="s">
        <v>225</v>
      </c>
      <c r="B41" s="33">
        <f t="shared" si="0"/>
        <v>7105</v>
      </c>
      <c r="C41" s="33">
        <f t="shared" si="1"/>
        <v>10121</v>
      </c>
      <c r="D41" s="33">
        <f t="shared" si="2"/>
        <v>10121</v>
      </c>
      <c r="E41" s="33">
        <v>7105</v>
      </c>
      <c r="F41" s="33">
        <v>10121</v>
      </c>
      <c r="G41" s="33">
        <v>10121</v>
      </c>
      <c r="H41" s="33"/>
      <c r="I41" s="33">
        <v>0</v>
      </c>
      <c r="J41" s="34"/>
    </row>
    <row r="42" spans="1:10" s="42" customFormat="1" ht="12">
      <c r="A42" s="39" t="s">
        <v>20</v>
      </c>
      <c r="B42" s="33">
        <f t="shared" si="0"/>
        <v>7105</v>
      </c>
      <c r="C42" s="33">
        <f t="shared" si="1"/>
        <v>10121</v>
      </c>
      <c r="D42" s="33">
        <f t="shared" si="2"/>
        <v>10121</v>
      </c>
      <c r="E42" s="40">
        <f>SUM(E40:E41)</f>
        <v>7105</v>
      </c>
      <c r="F42" s="40">
        <f>SUM(F40:F41)</f>
        <v>10121</v>
      </c>
      <c r="G42" s="40">
        <f>SUM(G40:G41)</f>
        <v>10121</v>
      </c>
      <c r="H42" s="40">
        <f>SUM(H40:H41)</f>
        <v>0</v>
      </c>
      <c r="I42" s="40">
        <f>SUM(I40:I41)</f>
        <v>0</v>
      </c>
      <c r="J42" s="41"/>
    </row>
    <row r="43" spans="1:10" ht="12">
      <c r="A43" s="32" t="s">
        <v>226</v>
      </c>
      <c r="B43" s="33">
        <f t="shared" si="0"/>
        <v>0</v>
      </c>
      <c r="C43" s="33">
        <f t="shared" si="1"/>
        <v>751</v>
      </c>
      <c r="D43" s="33">
        <f t="shared" si="2"/>
        <v>751</v>
      </c>
      <c r="E43" s="33">
        <v>0</v>
      </c>
      <c r="F43" s="33">
        <f>'[2]beö'!AD45</f>
        <v>0</v>
      </c>
      <c r="G43" s="33"/>
      <c r="H43" s="33">
        <v>0</v>
      </c>
      <c r="I43" s="33">
        <v>751</v>
      </c>
      <c r="J43" s="34">
        <v>751</v>
      </c>
    </row>
    <row r="44" spans="1:10" ht="12">
      <c r="A44" s="32" t="s">
        <v>227</v>
      </c>
      <c r="B44" s="33">
        <f t="shared" si="0"/>
        <v>0</v>
      </c>
      <c r="C44" s="33">
        <f t="shared" si="1"/>
        <v>0</v>
      </c>
      <c r="D44" s="33">
        <f t="shared" si="2"/>
        <v>0</v>
      </c>
      <c r="E44" s="33">
        <v>0</v>
      </c>
      <c r="F44" s="33"/>
      <c r="G44" s="33"/>
      <c r="H44" s="33">
        <v>0</v>
      </c>
      <c r="I44" s="33"/>
      <c r="J44" s="34"/>
    </row>
    <row r="45" spans="1:10" s="42" customFormat="1" ht="12">
      <c r="A45" s="39" t="s">
        <v>228</v>
      </c>
      <c r="B45" s="33">
        <f t="shared" si="0"/>
        <v>0</v>
      </c>
      <c r="C45" s="33">
        <f t="shared" si="1"/>
        <v>751</v>
      </c>
      <c r="D45" s="33">
        <f t="shared" si="2"/>
        <v>751</v>
      </c>
      <c r="E45" s="40">
        <f aca="true" t="shared" si="7" ref="E45:J45">SUM(E43:E44)</f>
        <v>0</v>
      </c>
      <c r="F45" s="40">
        <f t="shared" si="7"/>
        <v>0</v>
      </c>
      <c r="G45" s="40">
        <f t="shared" si="7"/>
        <v>0</v>
      </c>
      <c r="H45" s="40">
        <f t="shared" si="7"/>
        <v>0</v>
      </c>
      <c r="I45" s="40">
        <f t="shared" si="7"/>
        <v>751</v>
      </c>
      <c r="J45" s="41">
        <f t="shared" si="7"/>
        <v>751</v>
      </c>
    </row>
    <row r="46" spans="1:10" s="38" customFormat="1" ht="12">
      <c r="A46" s="35" t="s">
        <v>229</v>
      </c>
      <c r="B46" s="36">
        <f t="shared" si="0"/>
        <v>55123</v>
      </c>
      <c r="C46" s="36">
        <f t="shared" si="1"/>
        <v>50360</v>
      </c>
      <c r="D46" s="36">
        <f t="shared" si="2"/>
        <v>50360</v>
      </c>
      <c r="E46" s="36">
        <f aca="true" t="shared" si="8" ref="E46:J46">E39+E42+E45</f>
        <v>51869</v>
      </c>
      <c r="F46" s="36">
        <f t="shared" si="8"/>
        <v>46355</v>
      </c>
      <c r="G46" s="36">
        <f t="shared" si="8"/>
        <v>46355</v>
      </c>
      <c r="H46" s="36">
        <f t="shared" si="8"/>
        <v>3254</v>
      </c>
      <c r="I46" s="36">
        <f t="shared" si="8"/>
        <v>4005</v>
      </c>
      <c r="J46" s="37">
        <f t="shared" si="8"/>
        <v>4005</v>
      </c>
    </row>
    <row r="47" spans="1:10" ht="12">
      <c r="A47" s="32" t="s">
        <v>230</v>
      </c>
      <c r="B47" s="33">
        <f t="shared" si="0"/>
        <v>19888</v>
      </c>
      <c r="C47" s="33">
        <f t="shared" si="1"/>
        <v>16490</v>
      </c>
      <c r="D47" s="33">
        <f t="shared" si="2"/>
        <v>0</v>
      </c>
      <c r="E47" s="33">
        <v>19888</v>
      </c>
      <c r="F47" s="33">
        <v>16490</v>
      </c>
      <c r="G47" s="33"/>
      <c r="H47" s="33"/>
      <c r="I47" s="33">
        <v>0</v>
      </c>
      <c r="J47" s="34"/>
    </row>
    <row r="48" spans="1:10" ht="12">
      <c r="A48" s="32" t="s">
        <v>231</v>
      </c>
      <c r="B48" s="33">
        <f t="shared" si="0"/>
        <v>0</v>
      </c>
      <c r="C48" s="33">
        <f t="shared" si="1"/>
        <v>0</v>
      </c>
      <c r="D48" s="33">
        <f t="shared" si="2"/>
        <v>0</v>
      </c>
      <c r="E48" s="33"/>
      <c r="F48" s="33">
        <f>'[2]beö'!AD88</f>
        <v>0</v>
      </c>
      <c r="G48" s="33"/>
      <c r="H48" s="33"/>
      <c r="I48" s="33">
        <f>'[2]beö'!AG88</f>
        <v>0</v>
      </c>
      <c r="J48" s="34"/>
    </row>
    <row r="49" spans="1:10" ht="12">
      <c r="A49" s="32" t="s">
        <v>10</v>
      </c>
      <c r="B49" s="33">
        <f t="shared" si="0"/>
        <v>0</v>
      </c>
      <c r="C49" s="33">
        <f t="shared" si="1"/>
        <v>1577</v>
      </c>
      <c r="D49" s="33">
        <f t="shared" si="2"/>
        <v>704</v>
      </c>
      <c r="E49" s="33">
        <v>0</v>
      </c>
      <c r="F49" s="33"/>
      <c r="G49" s="33"/>
      <c r="H49" s="33">
        <v>0</v>
      </c>
      <c r="I49" s="33">
        <v>1577</v>
      </c>
      <c r="J49" s="34">
        <v>704</v>
      </c>
    </row>
    <row r="50" spans="1:10" ht="12">
      <c r="A50" s="32" t="s">
        <v>194</v>
      </c>
      <c r="B50" s="33">
        <f t="shared" si="0"/>
        <v>0</v>
      </c>
      <c r="C50" s="33">
        <f t="shared" si="1"/>
        <v>0</v>
      </c>
      <c r="D50" s="33">
        <f t="shared" si="2"/>
        <v>-2229</v>
      </c>
      <c r="E50" s="33"/>
      <c r="F50" s="33"/>
      <c r="G50" s="33">
        <v>-2229</v>
      </c>
      <c r="H50" s="33"/>
      <c r="I50" s="33"/>
      <c r="J50" s="34"/>
    </row>
    <row r="51" spans="1:10" s="38" customFormat="1" ht="12">
      <c r="A51" s="35" t="s">
        <v>11</v>
      </c>
      <c r="B51" s="33">
        <f t="shared" si="0"/>
        <v>19888</v>
      </c>
      <c r="C51" s="33">
        <f t="shared" si="1"/>
        <v>18067</v>
      </c>
      <c r="D51" s="36">
        <f t="shared" si="2"/>
        <v>-1525</v>
      </c>
      <c r="E51" s="36">
        <f aca="true" t="shared" si="9" ref="E51:J51">SUM(E47:E50)</f>
        <v>19888</v>
      </c>
      <c r="F51" s="36">
        <f t="shared" si="9"/>
        <v>16490</v>
      </c>
      <c r="G51" s="36">
        <f t="shared" si="9"/>
        <v>-2229</v>
      </c>
      <c r="H51" s="36">
        <f t="shared" si="9"/>
        <v>0</v>
      </c>
      <c r="I51" s="36">
        <f t="shared" si="9"/>
        <v>1577</v>
      </c>
      <c r="J51" s="37">
        <f t="shared" si="9"/>
        <v>704</v>
      </c>
    </row>
    <row r="52" spans="1:10" s="46" customFormat="1" ht="13.5">
      <c r="A52" s="43" t="s">
        <v>232</v>
      </c>
      <c r="B52" s="44">
        <f t="shared" si="0"/>
        <v>123328</v>
      </c>
      <c r="C52" s="44">
        <f t="shared" si="1"/>
        <v>111113</v>
      </c>
      <c r="D52" s="44">
        <f t="shared" si="2"/>
        <v>91523</v>
      </c>
      <c r="E52" s="44">
        <f aca="true" t="shared" si="10" ref="E52:J52">E12+E29+E33+E46+E51</f>
        <v>117624</v>
      </c>
      <c r="F52" s="44">
        <f t="shared" si="10"/>
        <v>103474</v>
      </c>
      <c r="G52" s="44">
        <f t="shared" si="10"/>
        <v>84757</v>
      </c>
      <c r="H52" s="44">
        <f t="shared" si="10"/>
        <v>5704</v>
      </c>
      <c r="I52" s="44">
        <f t="shared" si="10"/>
        <v>7639</v>
      </c>
      <c r="J52" s="45">
        <f t="shared" si="10"/>
        <v>6766</v>
      </c>
    </row>
    <row r="53" spans="1:10" ht="12">
      <c r="A53" s="47"/>
      <c r="B53" s="48"/>
      <c r="C53" s="48"/>
      <c r="D53" s="48"/>
      <c r="E53" s="48"/>
      <c r="F53" s="48"/>
      <c r="G53" s="48"/>
      <c r="H53" s="48"/>
      <c r="I53" s="48"/>
      <c r="J53" s="49"/>
    </row>
  </sheetData>
  <sheetProtection/>
  <mergeCells count="10">
    <mergeCell ref="A1:A4"/>
    <mergeCell ref="H4:I4"/>
    <mergeCell ref="B4:C4"/>
    <mergeCell ref="E4:F4"/>
    <mergeCell ref="G3:G4"/>
    <mergeCell ref="J3:J4"/>
    <mergeCell ref="H1:J2"/>
    <mergeCell ref="E1:G2"/>
    <mergeCell ref="B1:D2"/>
    <mergeCell ref="D3:D4"/>
  </mergeCells>
  <printOptions horizontalCentered="1"/>
  <pageMargins left="0.36" right="0.29" top="1.062992125984252" bottom="0.5511811023622047" header="0.35433070866141736" footer="0.2755905511811024"/>
  <pageSetup horizontalDpi="600" verticalDpi="600" orientation="landscape" paperSize="9" r:id="rId1"/>
  <headerFooter alignWithMargins="0">
    <oddHeader>&amp;C
&amp;"Times New Roman,Félkövér dőlt"&amp;12Tiszagyulaháza község 2010.évi költségvetési bevételeinek
 teljesítése bevételi forrásonként&amp;R&amp;"Arial,Dőlt"&amp;8 1.számú melléklet
adatok ezer forintban</oddHeader>
    <oddFooter>&amp;C&amp;"Times New Roman,Dőlt"&amp;8&amp;P.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 topLeftCell="A1">
      <selection activeCell="G18" sqref="G18"/>
    </sheetView>
  </sheetViews>
  <sheetFormatPr defaultColWidth="9.00390625" defaultRowHeight="12.75"/>
  <cols>
    <col min="1" max="1" width="52.75390625" style="96" customWidth="1"/>
    <col min="2" max="3" width="12.25390625" style="98" customWidth="1"/>
    <col min="4" max="16384" width="9.125" style="96" customWidth="1"/>
  </cols>
  <sheetData>
    <row r="1" spans="1:3" ht="12.75">
      <c r="A1" s="234" t="s">
        <v>155</v>
      </c>
      <c r="B1" s="236" t="s">
        <v>156</v>
      </c>
      <c r="C1" s="237"/>
    </row>
    <row r="2" spans="1:3" ht="12.75">
      <c r="A2" s="235"/>
      <c r="B2" s="238"/>
      <c r="C2" s="239"/>
    </row>
    <row r="3" spans="1:3" ht="12.75">
      <c r="A3" s="235"/>
      <c r="B3" s="231" t="s">
        <v>134</v>
      </c>
      <c r="C3" s="232" t="s">
        <v>135</v>
      </c>
    </row>
    <row r="4" spans="1:3" ht="13.5" thickBot="1">
      <c r="A4" s="230"/>
      <c r="B4" s="228"/>
      <c r="C4" s="233"/>
    </row>
    <row r="5" spans="1:3" ht="13.5" thickTop="1">
      <c r="A5" s="103"/>
      <c r="B5" s="102"/>
      <c r="C5" s="104"/>
    </row>
    <row r="6" spans="1:3" ht="12.75">
      <c r="A6" s="105" t="s">
        <v>157</v>
      </c>
      <c r="B6" s="99">
        <v>5000</v>
      </c>
      <c r="C6" s="106">
        <v>527</v>
      </c>
    </row>
    <row r="7" spans="1:3" ht="12.75">
      <c r="A7" s="105" t="s">
        <v>158</v>
      </c>
      <c r="B7" s="99">
        <v>63</v>
      </c>
      <c r="C7" s="106">
        <v>41</v>
      </c>
    </row>
    <row r="8" spans="1:3" s="97" customFormat="1" ht="12.75">
      <c r="A8" s="107" t="s">
        <v>159</v>
      </c>
      <c r="B8" s="100">
        <f>SUM(B6:B7)</f>
        <v>5063</v>
      </c>
      <c r="C8" s="108">
        <f>SUM(C6:C7)</f>
        <v>568</v>
      </c>
    </row>
    <row r="9" spans="1:3" ht="12.75">
      <c r="A9" s="105" t="s">
        <v>160</v>
      </c>
      <c r="B9" s="99">
        <v>1008</v>
      </c>
      <c r="C9" s="106">
        <v>1243</v>
      </c>
    </row>
    <row r="10" spans="1:3" ht="12.75">
      <c r="A10" s="105" t="s">
        <v>161</v>
      </c>
      <c r="B10" s="99">
        <v>-2605</v>
      </c>
      <c r="C10" s="106">
        <v>-376</v>
      </c>
    </row>
    <row r="11" spans="1:3" ht="12.75">
      <c r="A11" s="109" t="s">
        <v>192</v>
      </c>
      <c r="B11" s="101">
        <f>SUM(B9:B10)</f>
        <v>-1597</v>
      </c>
      <c r="C11" s="110">
        <f>SUM(C9:C10)</f>
        <v>867</v>
      </c>
    </row>
    <row r="12" spans="1:3" ht="12.75">
      <c r="A12" s="105" t="s">
        <v>162</v>
      </c>
      <c r="B12" s="99"/>
      <c r="C12" s="106"/>
    </row>
    <row r="13" spans="1:3" s="97" customFormat="1" ht="12.75">
      <c r="A13" s="107" t="s">
        <v>163</v>
      </c>
      <c r="B13" s="100">
        <f>B8+B11+B12</f>
        <v>3466</v>
      </c>
      <c r="C13" s="108">
        <f>C8+C9+C10+C12</f>
        <v>1435</v>
      </c>
    </row>
    <row r="14" spans="1:3" s="97" customFormat="1" ht="12.75">
      <c r="A14" s="105" t="s">
        <v>164</v>
      </c>
      <c r="B14" s="99"/>
      <c r="C14" s="108"/>
    </row>
    <row r="15" spans="1:3" ht="12.75">
      <c r="A15" s="105" t="s">
        <v>165</v>
      </c>
      <c r="B15" s="99">
        <v>-96</v>
      </c>
      <c r="C15" s="106"/>
    </row>
    <row r="16" spans="1:3" ht="12.75">
      <c r="A16" s="105" t="s">
        <v>166</v>
      </c>
      <c r="B16" s="99"/>
      <c r="C16" s="106"/>
    </row>
    <row r="17" spans="1:3" ht="12.75">
      <c r="A17" s="105" t="s">
        <v>167</v>
      </c>
      <c r="B17" s="99"/>
      <c r="C17" s="106"/>
    </row>
    <row r="18" spans="1:3" s="97" customFormat="1" ht="12.75">
      <c r="A18" s="107" t="s">
        <v>168</v>
      </c>
      <c r="B18" s="100">
        <f>B13+B14+B15+B16+B17</f>
        <v>3370</v>
      </c>
      <c r="C18" s="108">
        <f>C13+C14+C15+C16+C17</f>
        <v>1435</v>
      </c>
    </row>
    <row r="19" spans="1:3" ht="12.75">
      <c r="A19" s="105"/>
      <c r="B19" s="99"/>
      <c r="C19" s="106"/>
    </row>
    <row r="20" spans="1:3" ht="12.75">
      <c r="A20" s="107" t="s">
        <v>169</v>
      </c>
      <c r="B20" s="99"/>
      <c r="C20" s="106"/>
    </row>
    <row r="21" spans="1:3" ht="12.75">
      <c r="A21" s="105" t="s">
        <v>280</v>
      </c>
      <c r="B21" s="99"/>
      <c r="C21" s="106">
        <v>1433</v>
      </c>
    </row>
    <row r="22" spans="1:3" ht="12.75">
      <c r="A22" s="105"/>
      <c r="B22" s="99"/>
      <c r="C22" s="106"/>
    </row>
    <row r="23" spans="1:3" ht="12.75">
      <c r="A23" s="105"/>
      <c r="B23" s="99"/>
      <c r="C23" s="106"/>
    </row>
    <row r="24" spans="1:3" s="97" customFormat="1" ht="12.75">
      <c r="A24" s="107" t="s">
        <v>171</v>
      </c>
      <c r="B24" s="100">
        <v>0</v>
      </c>
      <c r="C24" s="108">
        <f>SUM(C21:C23)</f>
        <v>1433</v>
      </c>
    </row>
    <row r="25" spans="1:3" ht="12.75">
      <c r="A25" s="105"/>
      <c r="B25" s="99"/>
      <c r="C25" s="106"/>
    </row>
    <row r="26" spans="1:3" s="97" customFormat="1" ht="12.75">
      <c r="A26" s="107" t="s">
        <v>170</v>
      </c>
      <c r="B26" s="100"/>
      <c r="C26" s="108">
        <f>C18-C24</f>
        <v>2</v>
      </c>
    </row>
    <row r="27" spans="1:3" ht="12.75">
      <c r="A27" s="105"/>
      <c r="B27" s="99"/>
      <c r="C27" s="106"/>
    </row>
    <row r="28" spans="1:3" ht="12.75">
      <c r="A28" s="105"/>
      <c r="B28" s="99"/>
      <c r="C28" s="106"/>
    </row>
    <row r="29" spans="1:3" ht="12.75">
      <c r="A29" s="105"/>
      <c r="B29" s="99"/>
      <c r="C29" s="106"/>
    </row>
    <row r="30" spans="1:3" ht="12.75">
      <c r="A30" s="111"/>
      <c r="B30" s="112"/>
      <c r="C30" s="113"/>
    </row>
  </sheetData>
  <mergeCells count="4">
    <mergeCell ref="B3:B4"/>
    <mergeCell ref="C3:C4"/>
    <mergeCell ref="A1:A4"/>
    <mergeCell ref="B1:C2"/>
  </mergeCells>
  <printOptions horizontalCentered="1"/>
  <pageMargins left="0.7874015748031497" right="0.7874015748031497" top="1.76" bottom="0.34" header="0.86" footer="0.22"/>
  <pageSetup horizontalDpi="300" verticalDpi="300" orientation="portrait" paperSize="9" r:id="rId1"/>
  <headerFooter alignWithMargins="0">
    <oddHeader>&amp;C
&amp;"Times New Roman,Félkövér dőlt"&amp;12Tiszagyulaháza község 2010. évi költségvetési pénzmaradványa&amp;R&amp;"Times New Roman,Dőlt"&amp;8 10.számú melléklet
adatok ezer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pane xSplit="3" ySplit="4" topLeftCell="E41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2.75"/>
  <cols>
    <col min="1" max="1" width="4.75390625" style="65" customWidth="1"/>
    <col min="2" max="2" width="4.75390625" style="51" customWidth="1"/>
    <col min="3" max="3" width="34.875" style="51" customWidth="1"/>
    <col min="4" max="12" width="10.75390625" style="50" customWidth="1"/>
    <col min="13" max="16384" width="9.125" style="51" customWidth="1"/>
  </cols>
  <sheetData>
    <row r="1" spans="1:12" ht="12">
      <c r="A1" s="174" t="s">
        <v>28</v>
      </c>
      <c r="B1" s="172"/>
      <c r="C1" s="172" t="s">
        <v>22</v>
      </c>
      <c r="D1" s="156" t="s">
        <v>70</v>
      </c>
      <c r="E1" s="162"/>
      <c r="F1" s="160"/>
      <c r="G1" s="156" t="s">
        <v>71</v>
      </c>
      <c r="H1" s="162"/>
      <c r="I1" s="160"/>
      <c r="J1" s="156" t="s">
        <v>24</v>
      </c>
      <c r="K1" s="160"/>
      <c r="L1" s="179"/>
    </row>
    <row r="2" spans="1:12" ht="12">
      <c r="A2" s="175"/>
      <c r="B2" s="176"/>
      <c r="C2" s="161"/>
      <c r="D2" s="163"/>
      <c r="E2" s="163"/>
      <c r="F2" s="161"/>
      <c r="G2" s="158"/>
      <c r="H2" s="163"/>
      <c r="I2" s="161"/>
      <c r="J2" s="163"/>
      <c r="K2" s="161"/>
      <c r="L2" s="180"/>
    </row>
    <row r="3" spans="1:12" ht="15" customHeight="1">
      <c r="A3" s="169" t="s">
        <v>26</v>
      </c>
      <c r="B3" s="152" t="s">
        <v>29</v>
      </c>
      <c r="C3" s="161"/>
      <c r="D3" s="27" t="s">
        <v>208</v>
      </c>
      <c r="E3" s="27" t="s">
        <v>234</v>
      </c>
      <c r="F3" s="154" t="s">
        <v>233</v>
      </c>
      <c r="G3" s="27" t="s">
        <v>208</v>
      </c>
      <c r="H3" s="27" t="s">
        <v>234</v>
      </c>
      <c r="I3" s="154" t="s">
        <v>233</v>
      </c>
      <c r="J3" s="27" t="s">
        <v>208</v>
      </c>
      <c r="K3" s="27" t="s">
        <v>234</v>
      </c>
      <c r="L3" s="177" t="s">
        <v>233</v>
      </c>
    </row>
    <row r="4" spans="1:12" ht="12.75" thickBot="1">
      <c r="A4" s="170"/>
      <c r="B4" s="171"/>
      <c r="C4" s="173"/>
      <c r="D4" s="167" t="s">
        <v>1</v>
      </c>
      <c r="E4" s="167"/>
      <c r="F4" s="155"/>
      <c r="G4" s="167" t="s">
        <v>1</v>
      </c>
      <c r="H4" s="167"/>
      <c r="I4" s="155"/>
      <c r="J4" s="167" t="s">
        <v>1</v>
      </c>
      <c r="K4" s="167"/>
      <c r="L4" s="178"/>
    </row>
    <row r="5" spans="1:12" ht="12.75" thickTop="1">
      <c r="A5" s="52"/>
      <c r="B5" s="53"/>
      <c r="C5" s="54"/>
      <c r="D5" s="29"/>
      <c r="E5" s="29"/>
      <c r="F5" s="29"/>
      <c r="G5" s="30"/>
      <c r="H5" s="30"/>
      <c r="I5" s="30"/>
      <c r="J5" s="30"/>
      <c r="K5" s="30"/>
      <c r="L5" s="31"/>
    </row>
    <row r="6" spans="1:12" ht="12">
      <c r="A6" s="55">
        <v>10</v>
      </c>
      <c r="B6" s="152" t="s">
        <v>235</v>
      </c>
      <c r="C6" s="56" t="s">
        <v>30</v>
      </c>
      <c r="D6" s="36">
        <f aca="true" t="shared" si="0" ref="D6:F11">G6+J6</f>
        <v>23808</v>
      </c>
      <c r="E6" s="36">
        <f t="shared" si="0"/>
        <v>26004</v>
      </c>
      <c r="F6" s="36">
        <f t="shared" si="0"/>
        <v>6414</v>
      </c>
      <c r="G6" s="36">
        <f aca="true" t="shared" si="1" ref="G6:L6">G7+G8+G9+G10+G11</f>
        <v>23808</v>
      </c>
      <c r="H6" s="36">
        <f t="shared" si="1"/>
        <v>23633</v>
      </c>
      <c r="I6" s="36">
        <f t="shared" si="1"/>
        <v>4916</v>
      </c>
      <c r="J6" s="36">
        <f t="shared" si="1"/>
        <v>0</v>
      </c>
      <c r="K6" s="36">
        <f t="shared" si="1"/>
        <v>2371</v>
      </c>
      <c r="L6" s="37">
        <f t="shared" si="1"/>
        <v>1498</v>
      </c>
    </row>
    <row r="7" spans="1:12" ht="12">
      <c r="A7" s="55"/>
      <c r="B7" s="152"/>
      <c r="C7" s="57" t="s">
        <v>236</v>
      </c>
      <c r="D7" s="33">
        <f t="shared" si="0"/>
        <v>305</v>
      </c>
      <c r="E7" s="33">
        <f t="shared" si="0"/>
        <v>586</v>
      </c>
      <c r="F7" s="33">
        <f t="shared" si="0"/>
        <v>588</v>
      </c>
      <c r="G7" s="33">
        <v>305</v>
      </c>
      <c r="H7" s="33">
        <v>586</v>
      </c>
      <c r="I7" s="33">
        <v>588</v>
      </c>
      <c r="J7" s="33"/>
      <c r="K7" s="33"/>
      <c r="L7" s="34"/>
    </row>
    <row r="8" spans="1:12" ht="12">
      <c r="A8" s="55"/>
      <c r="B8" s="152"/>
      <c r="C8" s="57" t="s">
        <v>94</v>
      </c>
      <c r="D8" s="33">
        <f t="shared" si="0"/>
        <v>0</v>
      </c>
      <c r="E8" s="33">
        <f t="shared" si="0"/>
        <v>0</v>
      </c>
      <c r="F8" s="33">
        <f t="shared" si="0"/>
        <v>0</v>
      </c>
      <c r="G8" s="33"/>
      <c r="H8" s="33"/>
      <c r="I8" s="33"/>
      <c r="J8" s="33"/>
      <c r="K8" s="33"/>
      <c r="L8" s="34"/>
    </row>
    <row r="9" spans="1:12" ht="12">
      <c r="A9" s="55"/>
      <c r="B9" s="152"/>
      <c r="C9" s="57" t="s">
        <v>237</v>
      </c>
      <c r="D9" s="33">
        <f t="shared" si="0"/>
        <v>0</v>
      </c>
      <c r="E9" s="33">
        <f t="shared" si="0"/>
        <v>43</v>
      </c>
      <c r="F9" s="33">
        <f t="shared" si="0"/>
        <v>43</v>
      </c>
      <c r="G9" s="33"/>
      <c r="H9" s="33"/>
      <c r="I9" s="33"/>
      <c r="J9" s="33">
        <f>'[2]beö'!$E$41</f>
        <v>0</v>
      </c>
      <c r="K9" s="33">
        <v>43</v>
      </c>
      <c r="L9" s="34">
        <v>43</v>
      </c>
    </row>
    <row r="10" spans="1:12" ht="12">
      <c r="A10" s="55"/>
      <c r="B10" s="152"/>
      <c r="C10" s="57" t="s">
        <v>238</v>
      </c>
      <c r="D10" s="33">
        <f t="shared" si="0"/>
        <v>3615</v>
      </c>
      <c r="E10" s="33">
        <f t="shared" si="0"/>
        <v>7308</v>
      </c>
      <c r="F10" s="33">
        <f t="shared" si="0"/>
        <v>7308</v>
      </c>
      <c r="G10" s="33">
        <v>3615</v>
      </c>
      <c r="H10" s="33">
        <v>6557</v>
      </c>
      <c r="I10" s="33">
        <v>6557</v>
      </c>
      <c r="J10" s="33">
        <f>'[2]beö'!$E$45</f>
        <v>0</v>
      </c>
      <c r="K10" s="33">
        <v>751</v>
      </c>
      <c r="L10" s="34">
        <v>751</v>
      </c>
    </row>
    <row r="11" spans="1:12" ht="12">
      <c r="A11" s="55"/>
      <c r="B11" s="152"/>
      <c r="C11" s="57" t="s">
        <v>239</v>
      </c>
      <c r="D11" s="33">
        <f t="shared" si="0"/>
        <v>19888</v>
      </c>
      <c r="E11" s="33">
        <f t="shared" si="0"/>
        <v>18067</v>
      </c>
      <c r="F11" s="33">
        <f t="shared" si="0"/>
        <v>-1525</v>
      </c>
      <c r="G11" s="33">
        <v>19888</v>
      </c>
      <c r="H11" s="33">
        <v>16490</v>
      </c>
      <c r="I11" s="33">
        <v>-2229</v>
      </c>
      <c r="J11" s="33">
        <f>'[2]beö'!$E$85+'[2]beö'!$E$88</f>
        <v>0</v>
      </c>
      <c r="K11" s="33">
        <v>1577</v>
      </c>
      <c r="L11" s="34">
        <v>704</v>
      </c>
    </row>
    <row r="12" spans="1:12" ht="12">
      <c r="A12" s="55"/>
      <c r="B12" s="57"/>
      <c r="C12" s="57"/>
      <c r="D12" s="33"/>
      <c r="E12" s="33"/>
      <c r="F12" s="33"/>
      <c r="G12" s="33"/>
      <c r="H12" s="33"/>
      <c r="I12" s="33"/>
      <c r="J12" s="33"/>
      <c r="K12" s="33"/>
      <c r="L12" s="34"/>
    </row>
    <row r="13" spans="1:12" ht="12">
      <c r="A13" s="55"/>
      <c r="B13" s="57"/>
      <c r="C13" s="57"/>
      <c r="D13" s="33"/>
      <c r="E13" s="33"/>
      <c r="F13" s="33"/>
      <c r="G13" s="33"/>
      <c r="H13" s="33"/>
      <c r="I13" s="33"/>
      <c r="J13" s="33"/>
      <c r="K13" s="33"/>
      <c r="L13" s="34"/>
    </row>
    <row r="14" spans="1:12" ht="12">
      <c r="A14" s="55" t="s">
        <v>27</v>
      </c>
      <c r="B14" s="152" t="s">
        <v>85</v>
      </c>
      <c r="C14" s="56" t="s">
        <v>30</v>
      </c>
      <c r="D14" s="36">
        <f aca="true" t="shared" si="2" ref="D14:F19">G14+J14</f>
        <v>270</v>
      </c>
      <c r="E14" s="36">
        <f t="shared" si="2"/>
        <v>308</v>
      </c>
      <c r="F14" s="36">
        <f t="shared" si="2"/>
        <v>308</v>
      </c>
      <c r="G14" s="36">
        <f aca="true" t="shared" si="3" ref="G14:L14">G15+G16+G17+G18+G19</f>
        <v>270</v>
      </c>
      <c r="H14" s="36">
        <f t="shared" si="3"/>
        <v>308</v>
      </c>
      <c r="I14" s="36">
        <f t="shared" si="3"/>
        <v>308</v>
      </c>
      <c r="J14" s="36">
        <f t="shared" si="3"/>
        <v>0</v>
      </c>
      <c r="K14" s="36">
        <f t="shared" si="3"/>
        <v>0</v>
      </c>
      <c r="L14" s="37">
        <f t="shared" si="3"/>
        <v>0</v>
      </c>
    </row>
    <row r="15" spans="1:12" ht="12">
      <c r="A15" s="55"/>
      <c r="B15" s="152"/>
      <c r="C15" s="57" t="s">
        <v>236</v>
      </c>
      <c r="D15" s="33">
        <f t="shared" si="2"/>
        <v>270</v>
      </c>
      <c r="E15" s="33">
        <f t="shared" si="2"/>
        <v>308</v>
      </c>
      <c r="F15" s="33">
        <f t="shared" si="2"/>
        <v>308</v>
      </c>
      <c r="G15" s="33">
        <f>250+20</f>
        <v>270</v>
      </c>
      <c r="H15" s="33">
        <v>308</v>
      </c>
      <c r="I15" s="33">
        <v>308</v>
      </c>
      <c r="J15" s="33"/>
      <c r="K15" s="33"/>
      <c r="L15" s="34"/>
    </row>
    <row r="16" spans="1:12" ht="12">
      <c r="A16" s="55"/>
      <c r="B16" s="152"/>
      <c r="C16" s="57" t="s">
        <v>94</v>
      </c>
      <c r="D16" s="33">
        <f t="shared" si="2"/>
        <v>0</v>
      </c>
      <c r="E16" s="33">
        <f t="shared" si="2"/>
        <v>0</v>
      </c>
      <c r="F16" s="33">
        <f t="shared" si="2"/>
        <v>0</v>
      </c>
      <c r="G16" s="33"/>
      <c r="H16" s="33"/>
      <c r="I16" s="33"/>
      <c r="J16" s="33"/>
      <c r="K16" s="33"/>
      <c r="L16" s="34"/>
    </row>
    <row r="17" spans="1:12" ht="12">
      <c r="A17" s="55"/>
      <c r="B17" s="152"/>
      <c r="C17" s="57" t="s">
        <v>237</v>
      </c>
      <c r="D17" s="33">
        <f t="shared" si="2"/>
        <v>0</v>
      </c>
      <c r="E17" s="33">
        <f t="shared" si="2"/>
        <v>0</v>
      </c>
      <c r="F17" s="33">
        <f t="shared" si="2"/>
        <v>0</v>
      </c>
      <c r="G17" s="33"/>
      <c r="H17" s="33"/>
      <c r="I17" s="33"/>
      <c r="J17" s="33">
        <f>'[2]beö'!$N$41</f>
        <v>0</v>
      </c>
      <c r="K17" s="33">
        <f>'[2]beö'!$N$41</f>
        <v>0</v>
      </c>
      <c r="L17" s="34"/>
    </row>
    <row r="18" spans="1:12" ht="12">
      <c r="A18" s="55"/>
      <c r="B18" s="152"/>
      <c r="C18" s="57" t="s">
        <v>238</v>
      </c>
      <c r="D18" s="33">
        <f t="shared" si="2"/>
        <v>0</v>
      </c>
      <c r="E18" s="33">
        <f t="shared" si="2"/>
        <v>0</v>
      </c>
      <c r="F18" s="33">
        <f t="shared" si="2"/>
        <v>0</v>
      </c>
      <c r="G18" s="33"/>
      <c r="H18" s="33"/>
      <c r="I18" s="33"/>
      <c r="J18" s="33">
        <f>'[2]beö'!$N$45</f>
        <v>0</v>
      </c>
      <c r="K18" s="33">
        <f>'[2]beö'!$N$45</f>
        <v>0</v>
      </c>
      <c r="L18" s="34"/>
    </row>
    <row r="19" spans="1:12" ht="12">
      <c r="A19" s="55"/>
      <c r="B19" s="152"/>
      <c r="C19" s="57" t="s">
        <v>239</v>
      </c>
      <c r="D19" s="33">
        <f t="shared" si="2"/>
        <v>0</v>
      </c>
      <c r="E19" s="33">
        <f t="shared" si="2"/>
        <v>0</v>
      </c>
      <c r="F19" s="33">
        <f t="shared" si="2"/>
        <v>0</v>
      </c>
      <c r="G19" s="33"/>
      <c r="H19" s="33"/>
      <c r="I19" s="33"/>
      <c r="J19" s="33">
        <f>'[2]beö'!$N$85+'[2]beö'!$N$88</f>
        <v>0</v>
      </c>
      <c r="K19" s="33">
        <f>'[2]beö'!$N$85+'[2]beö'!$N$88</f>
        <v>0</v>
      </c>
      <c r="L19" s="34"/>
    </row>
    <row r="20" spans="1:12" ht="12">
      <c r="A20" s="55"/>
      <c r="B20" s="57"/>
      <c r="C20" s="57"/>
      <c r="D20" s="33"/>
      <c r="E20" s="33"/>
      <c r="F20" s="33"/>
      <c r="G20" s="33"/>
      <c r="H20" s="33"/>
      <c r="I20" s="33"/>
      <c r="J20" s="33"/>
      <c r="K20" s="33"/>
      <c r="L20" s="34"/>
    </row>
    <row r="21" spans="1:12" ht="12">
      <c r="A21" s="55" t="s">
        <v>199</v>
      </c>
      <c r="B21" s="153" t="s">
        <v>240</v>
      </c>
      <c r="C21" s="56" t="s">
        <v>30</v>
      </c>
      <c r="D21" s="36">
        <f aca="true" t="shared" si="4" ref="D21:F26">G21+J21</f>
        <v>130</v>
      </c>
      <c r="E21" s="36">
        <f t="shared" si="4"/>
        <v>166</v>
      </c>
      <c r="F21" s="36">
        <f t="shared" si="4"/>
        <v>166</v>
      </c>
      <c r="G21" s="36">
        <f aca="true" t="shared" si="5" ref="G21:L21">G22+G23+G24+G25+G26</f>
        <v>130</v>
      </c>
      <c r="H21" s="36">
        <f t="shared" si="5"/>
        <v>166</v>
      </c>
      <c r="I21" s="36">
        <f t="shared" si="5"/>
        <v>166</v>
      </c>
      <c r="J21" s="36">
        <f t="shared" si="5"/>
        <v>0</v>
      </c>
      <c r="K21" s="36">
        <f t="shared" si="5"/>
        <v>0</v>
      </c>
      <c r="L21" s="37">
        <f t="shared" si="5"/>
        <v>0</v>
      </c>
    </row>
    <row r="22" spans="1:12" ht="12">
      <c r="A22" s="55"/>
      <c r="B22" s="153"/>
      <c r="C22" s="57" t="s">
        <v>236</v>
      </c>
      <c r="D22" s="33">
        <f t="shared" si="4"/>
        <v>0</v>
      </c>
      <c r="E22" s="33">
        <f t="shared" si="4"/>
        <v>0</v>
      </c>
      <c r="F22" s="33">
        <f t="shared" si="4"/>
        <v>0</v>
      </c>
      <c r="G22" s="33"/>
      <c r="H22" s="33"/>
      <c r="I22" s="33"/>
      <c r="J22" s="33"/>
      <c r="K22" s="33"/>
      <c r="L22" s="34"/>
    </row>
    <row r="23" spans="1:12" ht="12">
      <c r="A23" s="55"/>
      <c r="B23" s="153"/>
      <c r="C23" s="57" t="s">
        <v>94</v>
      </c>
      <c r="D23" s="33">
        <f t="shared" si="4"/>
        <v>0</v>
      </c>
      <c r="E23" s="33">
        <f t="shared" si="4"/>
        <v>0</v>
      </c>
      <c r="F23" s="33">
        <f t="shared" si="4"/>
        <v>0</v>
      </c>
      <c r="G23" s="33"/>
      <c r="H23" s="33"/>
      <c r="I23" s="33"/>
      <c r="J23" s="33"/>
      <c r="K23" s="33"/>
      <c r="L23" s="34"/>
    </row>
    <row r="24" spans="1:12" ht="12">
      <c r="A24" s="55"/>
      <c r="B24" s="153"/>
      <c r="C24" s="57" t="s">
        <v>237</v>
      </c>
      <c r="D24" s="33">
        <f t="shared" si="4"/>
        <v>0</v>
      </c>
      <c r="E24" s="33">
        <f t="shared" si="4"/>
        <v>0</v>
      </c>
      <c r="F24" s="33">
        <f t="shared" si="4"/>
        <v>0</v>
      </c>
      <c r="G24" s="33"/>
      <c r="H24" s="33"/>
      <c r="I24" s="33"/>
      <c r="J24" s="33">
        <f>'[2]beö'!$U$41</f>
        <v>0</v>
      </c>
      <c r="K24" s="33">
        <f>'[2]beö'!$U$41</f>
        <v>0</v>
      </c>
      <c r="L24" s="34"/>
    </row>
    <row r="25" spans="1:12" ht="12">
      <c r="A25" s="55"/>
      <c r="B25" s="153"/>
      <c r="C25" s="57" t="s">
        <v>238</v>
      </c>
      <c r="D25" s="33">
        <f t="shared" si="4"/>
        <v>130</v>
      </c>
      <c r="E25" s="33">
        <f t="shared" si="4"/>
        <v>166</v>
      </c>
      <c r="F25" s="33">
        <f t="shared" si="4"/>
        <v>166</v>
      </c>
      <c r="G25" s="33">
        <f>130</f>
        <v>130</v>
      </c>
      <c r="H25" s="33">
        <v>166</v>
      </c>
      <c r="I25" s="33">
        <v>166</v>
      </c>
      <c r="J25" s="33">
        <f>'[2]beö'!$U$45</f>
        <v>0</v>
      </c>
      <c r="K25" s="33">
        <f>'[2]beö'!$U$45</f>
        <v>0</v>
      </c>
      <c r="L25" s="34"/>
    </row>
    <row r="26" spans="1:12" ht="12">
      <c r="A26" s="55"/>
      <c r="B26" s="153"/>
      <c r="C26" s="57" t="s">
        <v>239</v>
      </c>
      <c r="D26" s="33">
        <f t="shared" si="4"/>
        <v>0</v>
      </c>
      <c r="E26" s="33">
        <f t="shared" si="4"/>
        <v>0</v>
      </c>
      <c r="F26" s="33">
        <f t="shared" si="4"/>
        <v>0</v>
      </c>
      <c r="G26" s="33"/>
      <c r="H26" s="33"/>
      <c r="I26" s="33"/>
      <c r="J26" s="33">
        <f>'[2]beö'!$U$85+'[2]beö'!$U$88</f>
        <v>0</v>
      </c>
      <c r="K26" s="33">
        <f>'[2]beö'!$U$85+'[2]beö'!$U$88</f>
        <v>0</v>
      </c>
      <c r="L26" s="34"/>
    </row>
    <row r="27" spans="1:12" ht="12">
      <c r="A27" s="55"/>
      <c r="B27" s="57"/>
      <c r="C27" s="57"/>
      <c r="D27" s="33"/>
      <c r="E27" s="33"/>
      <c r="F27" s="33"/>
      <c r="G27" s="33"/>
      <c r="H27" s="33"/>
      <c r="I27" s="33"/>
      <c r="J27" s="33"/>
      <c r="K27" s="33"/>
      <c r="L27" s="34"/>
    </row>
    <row r="28" spans="1:12" ht="12">
      <c r="A28" s="55" t="s">
        <v>200</v>
      </c>
      <c r="B28" s="168" t="s">
        <v>241</v>
      </c>
      <c r="C28" s="56" t="s">
        <v>30</v>
      </c>
      <c r="D28" s="36">
        <f aca="true" t="shared" si="6" ref="D28:F32">G28+J28</f>
        <v>3360</v>
      </c>
      <c r="E28" s="36">
        <f t="shared" si="6"/>
        <v>3417</v>
      </c>
      <c r="F28" s="36">
        <f t="shared" si="6"/>
        <v>3417</v>
      </c>
      <c r="G28" s="36">
        <f aca="true" t="shared" si="7" ref="G28:L28">G29+G30+G31+G32+G33</f>
        <v>3360</v>
      </c>
      <c r="H28" s="36">
        <f t="shared" si="7"/>
        <v>3417</v>
      </c>
      <c r="I28" s="36">
        <f t="shared" si="7"/>
        <v>3417</v>
      </c>
      <c r="J28" s="36">
        <f t="shared" si="7"/>
        <v>0</v>
      </c>
      <c r="K28" s="36">
        <f t="shared" si="7"/>
        <v>0</v>
      </c>
      <c r="L28" s="37">
        <f t="shared" si="7"/>
        <v>0</v>
      </c>
    </row>
    <row r="29" spans="1:12" ht="12">
      <c r="A29" s="55"/>
      <c r="B29" s="168"/>
      <c r="C29" s="57" t="s">
        <v>236</v>
      </c>
      <c r="D29" s="33">
        <f t="shared" si="6"/>
        <v>0</v>
      </c>
      <c r="E29" s="33">
        <f t="shared" si="6"/>
        <v>19</v>
      </c>
      <c r="F29" s="33">
        <f t="shared" si="6"/>
        <v>19</v>
      </c>
      <c r="G29" s="33"/>
      <c r="H29" s="33">
        <v>19</v>
      </c>
      <c r="I29" s="33">
        <v>19</v>
      </c>
      <c r="J29" s="33"/>
      <c r="K29" s="33"/>
      <c r="L29" s="34"/>
    </row>
    <row r="30" spans="1:12" ht="12">
      <c r="A30" s="55"/>
      <c r="B30" s="168"/>
      <c r="C30" s="57" t="s">
        <v>94</v>
      </c>
      <c r="D30" s="33">
        <f t="shared" si="6"/>
        <v>0</v>
      </c>
      <c r="E30" s="33">
        <f t="shared" si="6"/>
        <v>0</v>
      </c>
      <c r="F30" s="33">
        <f t="shared" si="6"/>
        <v>0</v>
      </c>
      <c r="G30" s="33"/>
      <c r="H30" s="33"/>
      <c r="I30" s="33"/>
      <c r="J30" s="33"/>
      <c r="K30" s="33"/>
      <c r="L30" s="34"/>
    </row>
    <row r="31" spans="1:12" ht="12">
      <c r="A31" s="55"/>
      <c r="B31" s="168"/>
      <c r="C31" s="57" t="s">
        <v>237</v>
      </c>
      <c r="D31" s="33">
        <f t="shared" si="6"/>
        <v>0</v>
      </c>
      <c r="E31" s="33">
        <f t="shared" si="6"/>
        <v>0</v>
      </c>
      <c r="F31" s="33">
        <f t="shared" si="6"/>
        <v>0</v>
      </c>
      <c r="G31" s="33"/>
      <c r="H31" s="33"/>
      <c r="I31" s="33"/>
      <c r="J31" s="33">
        <f>'[2]beö'!$Y$41</f>
        <v>0</v>
      </c>
      <c r="K31" s="33">
        <f>'[2]beö'!$Y$41</f>
        <v>0</v>
      </c>
      <c r="L31" s="34"/>
    </row>
    <row r="32" spans="1:12" ht="12">
      <c r="A32" s="55"/>
      <c r="B32" s="168"/>
      <c r="C32" s="57" t="s">
        <v>238</v>
      </c>
      <c r="D32" s="33">
        <f t="shared" si="6"/>
        <v>3360</v>
      </c>
      <c r="E32" s="33">
        <f t="shared" si="6"/>
        <v>3398</v>
      </c>
      <c r="F32" s="33">
        <f t="shared" si="6"/>
        <v>3398</v>
      </c>
      <c r="G32" s="33">
        <v>3360</v>
      </c>
      <c r="H32" s="33">
        <v>3398</v>
      </c>
      <c r="I32" s="33">
        <v>3398</v>
      </c>
      <c r="J32" s="33">
        <f>'[2]beö'!$Y$45</f>
        <v>0</v>
      </c>
      <c r="K32" s="33">
        <f>'[2]beö'!$Y$45</f>
        <v>0</v>
      </c>
      <c r="L32" s="34"/>
    </row>
    <row r="33" spans="1:12" ht="12">
      <c r="A33" s="55"/>
      <c r="B33" s="168"/>
      <c r="C33" s="57" t="s">
        <v>239</v>
      </c>
      <c r="D33" s="33">
        <f>G33+J33</f>
        <v>0</v>
      </c>
      <c r="E33" s="33">
        <f>H33+K33</f>
        <v>0</v>
      </c>
      <c r="F33" s="33"/>
      <c r="G33" s="33">
        <f>'[2]beö'!$Y$84+'[2]beö'!$Y$87</f>
        <v>0</v>
      </c>
      <c r="H33" s="33"/>
      <c r="I33" s="33"/>
      <c r="J33" s="33">
        <f>'[2]beö'!$Y$85+'[2]beö'!$Y$88</f>
        <v>0</v>
      </c>
      <c r="K33" s="33">
        <f>'[2]beö'!$Y$85+'[2]beö'!$Y$88</f>
        <v>0</v>
      </c>
      <c r="L33" s="34"/>
    </row>
    <row r="34" spans="1:12" ht="12">
      <c r="A34" s="60"/>
      <c r="B34" s="61"/>
      <c r="C34" s="61"/>
      <c r="D34" s="48"/>
      <c r="E34" s="48"/>
      <c r="F34" s="48"/>
      <c r="G34" s="48"/>
      <c r="H34" s="48"/>
      <c r="I34" s="48"/>
      <c r="J34" s="48"/>
      <c r="K34" s="48"/>
      <c r="L34" s="49"/>
    </row>
    <row r="35" spans="1:12" ht="12">
      <c r="A35" s="62"/>
      <c r="B35" s="54"/>
      <c r="C35" s="54"/>
      <c r="D35" s="30"/>
      <c r="E35" s="30"/>
      <c r="F35" s="30"/>
      <c r="G35" s="30"/>
      <c r="H35" s="30"/>
      <c r="I35" s="30"/>
      <c r="J35" s="30"/>
      <c r="K35" s="30"/>
      <c r="L35" s="31"/>
    </row>
    <row r="36" spans="1:12" ht="12">
      <c r="A36" s="55" t="s">
        <v>202</v>
      </c>
      <c r="B36" s="168" t="s">
        <v>242</v>
      </c>
      <c r="C36" s="56" t="s">
        <v>30</v>
      </c>
      <c r="D36" s="36">
        <f aca="true" t="shared" si="8" ref="D36:F41">G36+J36</f>
        <v>10819</v>
      </c>
      <c r="E36" s="36">
        <f t="shared" si="8"/>
        <v>7653</v>
      </c>
      <c r="F36" s="36">
        <f t="shared" si="8"/>
        <v>7653</v>
      </c>
      <c r="G36" s="36">
        <f aca="true" t="shared" si="9" ref="G36:L36">G37+G38+G39+G40+G41</f>
        <v>10819</v>
      </c>
      <c r="H36" s="36">
        <f t="shared" si="9"/>
        <v>7653</v>
      </c>
      <c r="I36" s="36">
        <f t="shared" si="9"/>
        <v>7653</v>
      </c>
      <c r="J36" s="36">
        <f t="shared" si="9"/>
        <v>0</v>
      </c>
      <c r="K36" s="36">
        <f t="shared" si="9"/>
        <v>0</v>
      </c>
      <c r="L36" s="37">
        <f t="shared" si="9"/>
        <v>0</v>
      </c>
    </row>
    <row r="37" spans="1:12" ht="12">
      <c r="A37" s="55"/>
      <c r="B37" s="168"/>
      <c r="C37" s="57" t="s">
        <v>236</v>
      </c>
      <c r="D37" s="33">
        <f t="shared" si="8"/>
        <v>10819</v>
      </c>
      <c r="E37" s="33">
        <f t="shared" si="8"/>
        <v>7653</v>
      </c>
      <c r="F37" s="33">
        <f t="shared" si="8"/>
        <v>7653</v>
      </c>
      <c r="G37" s="33">
        <f>580+2403+1721+6115</f>
        <v>10819</v>
      </c>
      <c r="H37" s="33">
        <v>7653</v>
      </c>
      <c r="I37" s="33">
        <v>7653</v>
      </c>
      <c r="J37" s="33"/>
      <c r="K37" s="33"/>
      <c r="L37" s="34"/>
    </row>
    <row r="38" spans="1:12" ht="12">
      <c r="A38" s="55"/>
      <c r="B38" s="168"/>
      <c r="C38" s="57" t="s">
        <v>94</v>
      </c>
      <c r="D38" s="33">
        <f t="shared" si="8"/>
        <v>0</v>
      </c>
      <c r="E38" s="33">
        <f t="shared" si="8"/>
        <v>0</v>
      </c>
      <c r="F38" s="33">
        <f t="shared" si="8"/>
        <v>0</v>
      </c>
      <c r="G38" s="33"/>
      <c r="H38" s="33"/>
      <c r="I38" s="33"/>
      <c r="J38" s="33"/>
      <c r="K38" s="33"/>
      <c r="L38" s="34"/>
    </row>
    <row r="39" spans="1:12" ht="12">
      <c r="A39" s="55"/>
      <c r="B39" s="168"/>
      <c r="C39" s="57" t="s">
        <v>237</v>
      </c>
      <c r="D39" s="33">
        <f t="shared" si="8"/>
        <v>0</v>
      </c>
      <c r="E39" s="33">
        <f t="shared" si="8"/>
        <v>0</v>
      </c>
      <c r="F39" s="33">
        <f t="shared" si="8"/>
        <v>0</v>
      </c>
      <c r="G39" s="33"/>
      <c r="H39" s="33"/>
      <c r="I39" s="33"/>
      <c r="J39" s="33">
        <f>'[2]beö'!$Y$41</f>
        <v>0</v>
      </c>
      <c r="K39" s="33">
        <f>'[2]beö'!$Y$41</f>
        <v>0</v>
      </c>
      <c r="L39" s="34"/>
    </row>
    <row r="40" spans="1:12" ht="12">
      <c r="A40" s="55"/>
      <c r="B40" s="168"/>
      <c r="C40" s="57" t="s">
        <v>238</v>
      </c>
      <c r="D40" s="33">
        <f t="shared" si="8"/>
        <v>0</v>
      </c>
      <c r="E40" s="33">
        <f t="shared" si="8"/>
        <v>0</v>
      </c>
      <c r="F40" s="33">
        <f t="shared" si="8"/>
        <v>0</v>
      </c>
      <c r="G40" s="33">
        <f>'[2]beö'!$Y$49+'[2]beö'!$Y$55</f>
        <v>0</v>
      </c>
      <c r="H40" s="33"/>
      <c r="I40" s="33"/>
      <c r="J40" s="33">
        <f>'[2]beö'!$Y$45</f>
        <v>0</v>
      </c>
      <c r="K40" s="33">
        <f>'[2]beö'!$Y$45</f>
        <v>0</v>
      </c>
      <c r="L40" s="34"/>
    </row>
    <row r="41" spans="1:12" ht="12">
      <c r="A41" s="55"/>
      <c r="B41" s="168"/>
      <c r="C41" s="57" t="s">
        <v>239</v>
      </c>
      <c r="D41" s="33">
        <f t="shared" si="8"/>
        <v>0</v>
      </c>
      <c r="E41" s="33">
        <f t="shared" si="8"/>
        <v>0</v>
      </c>
      <c r="F41" s="33">
        <f t="shared" si="8"/>
        <v>0</v>
      </c>
      <c r="G41" s="33">
        <f>'[2]beö'!$Y$84+'[2]beö'!$Y$87</f>
        <v>0</v>
      </c>
      <c r="H41" s="33"/>
      <c r="I41" s="33"/>
      <c r="J41" s="33">
        <f>'[2]beö'!$Y$85+'[2]beö'!$Y$88</f>
        <v>0</v>
      </c>
      <c r="K41" s="33">
        <f>'[2]beö'!$Y$85+'[2]beö'!$Y$88</f>
        <v>0</v>
      </c>
      <c r="L41" s="34"/>
    </row>
    <row r="42" spans="1:12" ht="12">
      <c r="A42" s="55"/>
      <c r="B42" s="59"/>
      <c r="C42" s="57"/>
      <c r="D42" s="33"/>
      <c r="E42" s="33"/>
      <c r="F42" s="33"/>
      <c r="G42" s="33"/>
      <c r="H42" s="33"/>
      <c r="I42" s="33"/>
      <c r="J42" s="33"/>
      <c r="K42" s="33"/>
      <c r="L42" s="34"/>
    </row>
    <row r="43" spans="1:12" ht="12">
      <c r="A43" s="55"/>
      <c r="B43" s="59"/>
      <c r="C43" s="57"/>
      <c r="D43" s="33"/>
      <c r="E43" s="33"/>
      <c r="F43" s="33"/>
      <c r="G43" s="33"/>
      <c r="H43" s="33"/>
      <c r="I43" s="33"/>
      <c r="J43" s="33"/>
      <c r="K43" s="33"/>
      <c r="L43" s="34"/>
    </row>
    <row r="44" spans="1:12" ht="12">
      <c r="A44" s="55" t="s">
        <v>204</v>
      </c>
      <c r="B44" s="153" t="s">
        <v>205</v>
      </c>
      <c r="C44" s="56" t="s">
        <v>30</v>
      </c>
      <c r="D44" s="36">
        <f aca="true" t="shared" si="10" ref="D44:F49">G44+J44</f>
        <v>140</v>
      </c>
      <c r="E44" s="36">
        <f t="shared" si="10"/>
        <v>247</v>
      </c>
      <c r="F44" s="36">
        <f t="shared" si="10"/>
        <v>247</v>
      </c>
      <c r="G44" s="36">
        <f aca="true" t="shared" si="11" ref="G44:L44">G45+G46+G47+G48+G49</f>
        <v>140</v>
      </c>
      <c r="H44" s="36">
        <f t="shared" si="11"/>
        <v>247</v>
      </c>
      <c r="I44" s="36">
        <f t="shared" si="11"/>
        <v>247</v>
      </c>
      <c r="J44" s="36">
        <f t="shared" si="11"/>
        <v>0</v>
      </c>
      <c r="K44" s="36">
        <f t="shared" si="11"/>
        <v>0</v>
      </c>
      <c r="L44" s="37">
        <f t="shared" si="11"/>
        <v>0</v>
      </c>
    </row>
    <row r="45" spans="1:12" ht="12">
      <c r="A45" s="55"/>
      <c r="B45" s="153"/>
      <c r="C45" s="57" t="s">
        <v>236</v>
      </c>
      <c r="D45" s="33">
        <f t="shared" si="10"/>
        <v>140</v>
      </c>
      <c r="E45" s="33">
        <f t="shared" si="10"/>
        <v>247</v>
      </c>
      <c r="F45" s="33">
        <f t="shared" si="10"/>
        <v>247</v>
      </c>
      <c r="G45" s="33">
        <v>140</v>
      </c>
      <c r="H45" s="33">
        <v>247</v>
      </c>
      <c r="I45" s="33">
        <v>247</v>
      </c>
      <c r="J45" s="33"/>
      <c r="K45" s="33"/>
      <c r="L45" s="34"/>
    </row>
    <row r="46" spans="1:12" ht="12">
      <c r="A46" s="55"/>
      <c r="B46" s="153"/>
      <c r="C46" s="57" t="s">
        <v>94</v>
      </c>
      <c r="D46" s="33">
        <f t="shared" si="10"/>
        <v>0</v>
      </c>
      <c r="E46" s="33">
        <f t="shared" si="10"/>
        <v>0</v>
      </c>
      <c r="F46" s="33">
        <f t="shared" si="10"/>
        <v>0</v>
      </c>
      <c r="G46" s="33"/>
      <c r="H46" s="33"/>
      <c r="I46" s="33"/>
      <c r="J46" s="33"/>
      <c r="K46" s="33"/>
      <c r="L46" s="34"/>
    </row>
    <row r="47" spans="1:12" ht="12">
      <c r="A47" s="55"/>
      <c r="B47" s="153"/>
      <c r="C47" s="57" t="s">
        <v>237</v>
      </c>
      <c r="D47" s="33">
        <f t="shared" si="10"/>
        <v>0</v>
      </c>
      <c r="E47" s="33">
        <f t="shared" si="10"/>
        <v>0</v>
      </c>
      <c r="F47" s="33">
        <f t="shared" si="10"/>
        <v>0</v>
      </c>
      <c r="G47" s="33"/>
      <c r="H47" s="33"/>
      <c r="I47" s="33"/>
      <c r="J47" s="33">
        <f>'[2]beö'!$AC$41</f>
        <v>0</v>
      </c>
      <c r="K47" s="33">
        <f>'[2]beö'!$AC$41</f>
        <v>0</v>
      </c>
      <c r="L47" s="34"/>
    </row>
    <row r="48" spans="1:12" ht="12">
      <c r="A48" s="55"/>
      <c r="B48" s="153"/>
      <c r="C48" s="57" t="s">
        <v>238</v>
      </c>
      <c r="D48" s="33">
        <f t="shared" si="10"/>
        <v>0</v>
      </c>
      <c r="E48" s="33">
        <f t="shared" si="10"/>
        <v>0</v>
      </c>
      <c r="F48" s="33">
        <f t="shared" si="10"/>
        <v>0</v>
      </c>
      <c r="G48" s="33"/>
      <c r="H48" s="33"/>
      <c r="I48" s="33"/>
      <c r="J48" s="33">
        <f>'[2]beö'!AC81+'[2]beö'!AC82</f>
        <v>0</v>
      </c>
      <c r="K48" s="33">
        <f>'[2]beö'!AD81+'[2]beö'!AD82</f>
        <v>0</v>
      </c>
      <c r="L48" s="34"/>
    </row>
    <row r="49" spans="1:12" ht="12">
      <c r="A49" s="55"/>
      <c r="B49" s="153"/>
      <c r="C49" s="57" t="s">
        <v>239</v>
      </c>
      <c r="D49" s="33">
        <f t="shared" si="10"/>
        <v>0</v>
      </c>
      <c r="E49" s="33">
        <f t="shared" si="10"/>
        <v>0</v>
      </c>
      <c r="F49" s="33">
        <f t="shared" si="10"/>
        <v>0</v>
      </c>
      <c r="G49" s="33"/>
      <c r="H49" s="33"/>
      <c r="I49" s="33"/>
      <c r="J49" s="33">
        <f>'[2]beö'!$AC$85+'[2]beö'!$AC$88</f>
        <v>0</v>
      </c>
      <c r="K49" s="33">
        <f>'[2]beö'!$AC$85+'[2]beö'!$AC$88</f>
        <v>0</v>
      </c>
      <c r="L49" s="34"/>
    </row>
    <row r="50" spans="1:12" ht="12">
      <c r="A50" s="55"/>
      <c r="B50" s="57"/>
      <c r="C50" s="57"/>
      <c r="D50" s="33"/>
      <c r="E50" s="33"/>
      <c r="F50" s="33"/>
      <c r="G50" s="33"/>
      <c r="H50" s="33"/>
      <c r="I50" s="33"/>
      <c r="J50" s="33"/>
      <c r="K50" s="33"/>
      <c r="L50" s="34"/>
    </row>
    <row r="51" spans="1:12" ht="12">
      <c r="A51" s="55" t="s">
        <v>69</v>
      </c>
      <c r="B51" s="153" t="s">
        <v>68</v>
      </c>
      <c r="C51" s="56" t="s">
        <v>30</v>
      </c>
      <c r="D51" s="36">
        <f aca="true" t="shared" si="12" ref="D51:F56">G51+J51</f>
        <v>84801</v>
      </c>
      <c r="E51" s="36">
        <f t="shared" si="12"/>
        <v>73318</v>
      </c>
      <c r="F51" s="36">
        <f t="shared" si="12"/>
        <v>73318</v>
      </c>
      <c r="G51" s="36">
        <f aca="true" t="shared" si="13" ref="G51:L51">G52+G53+G54+G55+G56</f>
        <v>79097</v>
      </c>
      <c r="H51" s="36">
        <f t="shared" si="13"/>
        <v>68050</v>
      </c>
      <c r="I51" s="36">
        <f t="shared" si="13"/>
        <v>68050</v>
      </c>
      <c r="J51" s="36">
        <f t="shared" si="13"/>
        <v>5704</v>
      </c>
      <c r="K51" s="36">
        <f t="shared" si="13"/>
        <v>5268</v>
      </c>
      <c r="L51" s="37">
        <f t="shared" si="13"/>
        <v>5268</v>
      </c>
    </row>
    <row r="52" spans="1:12" ht="12">
      <c r="A52" s="55"/>
      <c r="B52" s="153"/>
      <c r="C52" s="57" t="s">
        <v>236</v>
      </c>
      <c r="D52" s="33">
        <f t="shared" si="12"/>
        <v>0</v>
      </c>
      <c r="E52" s="33">
        <f t="shared" si="12"/>
        <v>0</v>
      </c>
      <c r="F52" s="33">
        <f t="shared" si="12"/>
        <v>0</v>
      </c>
      <c r="G52" s="33"/>
      <c r="H52" s="33"/>
      <c r="I52" s="33"/>
      <c r="J52" s="33"/>
      <c r="K52" s="33"/>
      <c r="L52" s="34"/>
    </row>
    <row r="53" spans="1:12" ht="12">
      <c r="A53" s="55"/>
      <c r="B53" s="153"/>
      <c r="C53" s="57" t="s">
        <v>94</v>
      </c>
      <c r="D53" s="33">
        <f t="shared" si="12"/>
        <v>36783</v>
      </c>
      <c r="E53" s="33">
        <f t="shared" si="12"/>
        <v>33830</v>
      </c>
      <c r="F53" s="33">
        <f t="shared" si="12"/>
        <v>33830</v>
      </c>
      <c r="G53" s="33">
        <v>34333</v>
      </c>
      <c r="H53" s="33">
        <v>31816</v>
      </c>
      <c r="I53" s="33">
        <v>31816</v>
      </c>
      <c r="J53" s="33">
        <v>2450</v>
      </c>
      <c r="K53" s="33">
        <v>2014</v>
      </c>
      <c r="L53" s="34">
        <v>2014</v>
      </c>
    </row>
    <row r="54" spans="1:12" ht="12">
      <c r="A54" s="55"/>
      <c r="B54" s="153"/>
      <c r="C54" s="57" t="s">
        <v>237</v>
      </c>
      <c r="D54" s="33">
        <f t="shared" si="12"/>
        <v>0</v>
      </c>
      <c r="E54" s="33">
        <f t="shared" si="12"/>
        <v>0</v>
      </c>
      <c r="F54" s="33">
        <f t="shared" si="12"/>
        <v>0</v>
      </c>
      <c r="G54" s="33"/>
      <c r="H54" s="33"/>
      <c r="I54" s="33"/>
      <c r="J54" s="33"/>
      <c r="K54" s="33">
        <f>'[2]beö'!$AC$41</f>
        <v>0</v>
      </c>
      <c r="L54" s="34"/>
    </row>
    <row r="55" spans="1:12" ht="12">
      <c r="A55" s="55"/>
      <c r="B55" s="153"/>
      <c r="C55" s="57" t="s">
        <v>238</v>
      </c>
      <c r="D55" s="33">
        <f t="shared" si="12"/>
        <v>48018</v>
      </c>
      <c r="E55" s="33">
        <f t="shared" si="12"/>
        <v>39488</v>
      </c>
      <c r="F55" s="33">
        <f t="shared" si="12"/>
        <v>39488</v>
      </c>
      <c r="G55" s="33">
        <v>44764</v>
      </c>
      <c r="H55" s="33">
        <v>36234</v>
      </c>
      <c r="I55" s="33">
        <v>36234</v>
      </c>
      <c r="J55" s="33">
        <v>3254</v>
      </c>
      <c r="K55" s="33">
        <v>3254</v>
      </c>
      <c r="L55" s="34">
        <v>3254</v>
      </c>
    </row>
    <row r="56" spans="1:12" ht="12">
      <c r="A56" s="55"/>
      <c r="B56" s="153"/>
      <c r="C56" s="57" t="s">
        <v>239</v>
      </c>
      <c r="D56" s="33">
        <f t="shared" si="12"/>
        <v>0</v>
      </c>
      <c r="E56" s="33">
        <f t="shared" si="12"/>
        <v>0</v>
      </c>
      <c r="F56" s="33">
        <f t="shared" si="12"/>
        <v>0</v>
      </c>
      <c r="G56" s="33"/>
      <c r="H56" s="33"/>
      <c r="I56" s="33"/>
      <c r="J56" s="33">
        <f>'[2]beö'!$AC$85+'[2]beö'!$AC$88</f>
        <v>0</v>
      </c>
      <c r="K56" s="33">
        <f>'[2]beö'!$AC$85+'[2]beö'!$AC$88</f>
        <v>0</v>
      </c>
      <c r="L56" s="34"/>
    </row>
    <row r="57" spans="1:12" ht="12">
      <c r="A57" s="55"/>
      <c r="B57" s="57"/>
      <c r="C57" s="57"/>
      <c r="D57" s="33"/>
      <c r="E57" s="33"/>
      <c r="F57" s="33"/>
      <c r="G57" s="33"/>
      <c r="H57" s="33"/>
      <c r="I57" s="33"/>
      <c r="J57" s="33"/>
      <c r="K57" s="33"/>
      <c r="L57" s="34"/>
    </row>
    <row r="58" spans="1:12" ht="12">
      <c r="A58" s="55"/>
      <c r="B58" s="152" t="s">
        <v>73</v>
      </c>
      <c r="C58" s="56" t="s">
        <v>30</v>
      </c>
      <c r="D58" s="36">
        <f aca="true" t="shared" si="14" ref="D58:L58">D6+D14+D21+D28+D36+D44+D51</f>
        <v>123328</v>
      </c>
      <c r="E58" s="36">
        <f t="shared" si="14"/>
        <v>111113</v>
      </c>
      <c r="F58" s="36">
        <f t="shared" si="14"/>
        <v>91523</v>
      </c>
      <c r="G58" s="36">
        <f t="shared" si="14"/>
        <v>117624</v>
      </c>
      <c r="H58" s="36">
        <f t="shared" si="14"/>
        <v>103474</v>
      </c>
      <c r="I58" s="36">
        <f t="shared" si="14"/>
        <v>84757</v>
      </c>
      <c r="J58" s="36">
        <f t="shared" si="14"/>
        <v>5704</v>
      </c>
      <c r="K58" s="36">
        <f t="shared" si="14"/>
        <v>7639</v>
      </c>
      <c r="L58" s="37">
        <f t="shared" si="14"/>
        <v>6766</v>
      </c>
    </row>
    <row r="59" spans="1:12" ht="12">
      <c r="A59" s="55"/>
      <c r="B59" s="152"/>
      <c r="C59" s="57" t="s">
        <v>236</v>
      </c>
      <c r="D59" s="36">
        <f aca="true" t="shared" si="15" ref="D59:L59">D7+D15+D22+D29+D37+D45+D52</f>
        <v>11534</v>
      </c>
      <c r="E59" s="36">
        <f t="shared" si="15"/>
        <v>8813</v>
      </c>
      <c r="F59" s="36">
        <f t="shared" si="15"/>
        <v>8815</v>
      </c>
      <c r="G59" s="36">
        <f t="shared" si="15"/>
        <v>11534</v>
      </c>
      <c r="H59" s="36">
        <f t="shared" si="15"/>
        <v>8813</v>
      </c>
      <c r="I59" s="36">
        <f t="shared" si="15"/>
        <v>8815</v>
      </c>
      <c r="J59" s="36">
        <f t="shared" si="15"/>
        <v>0</v>
      </c>
      <c r="K59" s="36">
        <f t="shared" si="15"/>
        <v>0</v>
      </c>
      <c r="L59" s="37">
        <f t="shared" si="15"/>
        <v>0</v>
      </c>
    </row>
    <row r="60" spans="1:12" ht="12">
      <c r="A60" s="55"/>
      <c r="B60" s="152"/>
      <c r="C60" s="57" t="s">
        <v>94</v>
      </c>
      <c r="D60" s="36">
        <f aca="true" t="shared" si="16" ref="D60:L60">D8+D16+D23+D30+D38+D46+D53</f>
        <v>36783</v>
      </c>
      <c r="E60" s="36">
        <f t="shared" si="16"/>
        <v>33830</v>
      </c>
      <c r="F60" s="36">
        <f t="shared" si="16"/>
        <v>33830</v>
      </c>
      <c r="G60" s="36">
        <f t="shared" si="16"/>
        <v>34333</v>
      </c>
      <c r="H60" s="36">
        <f t="shared" si="16"/>
        <v>31816</v>
      </c>
      <c r="I60" s="36">
        <f t="shared" si="16"/>
        <v>31816</v>
      </c>
      <c r="J60" s="36">
        <f t="shared" si="16"/>
        <v>2450</v>
      </c>
      <c r="K60" s="36">
        <f t="shared" si="16"/>
        <v>2014</v>
      </c>
      <c r="L60" s="37">
        <f t="shared" si="16"/>
        <v>2014</v>
      </c>
    </row>
    <row r="61" spans="1:12" ht="12">
      <c r="A61" s="55"/>
      <c r="B61" s="152"/>
      <c r="C61" s="57" t="s">
        <v>237</v>
      </c>
      <c r="D61" s="36">
        <f aca="true" t="shared" si="17" ref="D61:L61">D9+D17+D24+D31+D39+D47+D54</f>
        <v>0</v>
      </c>
      <c r="E61" s="36">
        <f t="shared" si="17"/>
        <v>43</v>
      </c>
      <c r="F61" s="36">
        <f t="shared" si="17"/>
        <v>43</v>
      </c>
      <c r="G61" s="36">
        <f t="shared" si="17"/>
        <v>0</v>
      </c>
      <c r="H61" s="36">
        <f t="shared" si="17"/>
        <v>0</v>
      </c>
      <c r="I61" s="36">
        <f t="shared" si="17"/>
        <v>0</v>
      </c>
      <c r="J61" s="36">
        <f t="shared" si="17"/>
        <v>0</v>
      </c>
      <c r="K61" s="36">
        <f t="shared" si="17"/>
        <v>43</v>
      </c>
      <c r="L61" s="37">
        <f t="shared" si="17"/>
        <v>43</v>
      </c>
    </row>
    <row r="62" spans="1:12" ht="12">
      <c r="A62" s="55"/>
      <c r="B62" s="152"/>
      <c r="C62" s="57" t="s">
        <v>238</v>
      </c>
      <c r="D62" s="36">
        <f aca="true" t="shared" si="18" ref="D62:L62">D10+D18+D25+D32+D40+D48+D55</f>
        <v>55123</v>
      </c>
      <c r="E62" s="36">
        <f t="shared" si="18"/>
        <v>50360</v>
      </c>
      <c r="F62" s="36">
        <f t="shared" si="18"/>
        <v>50360</v>
      </c>
      <c r="G62" s="36">
        <f t="shared" si="18"/>
        <v>51869</v>
      </c>
      <c r="H62" s="36">
        <f t="shared" si="18"/>
        <v>46355</v>
      </c>
      <c r="I62" s="36">
        <f t="shared" si="18"/>
        <v>46355</v>
      </c>
      <c r="J62" s="36">
        <f t="shared" si="18"/>
        <v>3254</v>
      </c>
      <c r="K62" s="36">
        <f t="shared" si="18"/>
        <v>4005</v>
      </c>
      <c r="L62" s="37">
        <f t="shared" si="18"/>
        <v>4005</v>
      </c>
    </row>
    <row r="63" spans="1:12" ht="12">
      <c r="A63" s="55"/>
      <c r="B63" s="152"/>
      <c r="C63" s="57" t="s">
        <v>239</v>
      </c>
      <c r="D63" s="36">
        <f aca="true" t="shared" si="19" ref="D63:L63">D11+D19+D26+D33+D41+D49+D56</f>
        <v>19888</v>
      </c>
      <c r="E63" s="36">
        <f t="shared" si="19"/>
        <v>18067</v>
      </c>
      <c r="F63" s="36">
        <f t="shared" si="19"/>
        <v>-1525</v>
      </c>
      <c r="G63" s="36">
        <f t="shared" si="19"/>
        <v>19888</v>
      </c>
      <c r="H63" s="36">
        <f t="shared" si="19"/>
        <v>16490</v>
      </c>
      <c r="I63" s="36">
        <f t="shared" si="19"/>
        <v>-2229</v>
      </c>
      <c r="J63" s="36">
        <f t="shared" si="19"/>
        <v>0</v>
      </c>
      <c r="K63" s="36">
        <f t="shared" si="19"/>
        <v>1577</v>
      </c>
      <c r="L63" s="37">
        <f t="shared" si="19"/>
        <v>704</v>
      </c>
    </row>
    <row r="64" spans="1:12" ht="12">
      <c r="A64" s="55"/>
      <c r="B64" s="57"/>
      <c r="C64" s="57"/>
      <c r="D64" s="63">
        <f aca="true" t="shared" si="20" ref="D64:L64">SUM(D59:D63)</f>
        <v>123328</v>
      </c>
      <c r="E64" s="63">
        <f t="shared" si="20"/>
        <v>111113</v>
      </c>
      <c r="F64" s="63">
        <f t="shared" si="20"/>
        <v>91523</v>
      </c>
      <c r="G64" s="63">
        <f t="shared" si="20"/>
        <v>117624</v>
      </c>
      <c r="H64" s="63">
        <f t="shared" si="20"/>
        <v>103474</v>
      </c>
      <c r="I64" s="63">
        <f t="shared" si="20"/>
        <v>84757</v>
      </c>
      <c r="J64" s="63">
        <f t="shared" si="20"/>
        <v>5704</v>
      </c>
      <c r="K64" s="63">
        <f t="shared" si="20"/>
        <v>7639</v>
      </c>
      <c r="L64" s="64">
        <f t="shared" si="20"/>
        <v>6766</v>
      </c>
    </row>
    <row r="65" spans="1:12" ht="12">
      <c r="A65" s="60"/>
      <c r="B65" s="61"/>
      <c r="C65" s="61"/>
      <c r="D65" s="48"/>
      <c r="E65" s="48"/>
      <c r="F65" s="48"/>
      <c r="G65" s="48"/>
      <c r="H65" s="48"/>
      <c r="I65" s="48"/>
      <c r="J65" s="48"/>
      <c r="K65" s="48"/>
      <c r="L65" s="49"/>
    </row>
  </sheetData>
  <mergeCells count="21">
    <mergeCell ref="L3:L4"/>
    <mergeCell ref="J1:L2"/>
    <mergeCell ref="D4:E4"/>
    <mergeCell ref="G4:H4"/>
    <mergeCell ref="J4:K4"/>
    <mergeCell ref="F3:F4"/>
    <mergeCell ref="D1:F2"/>
    <mergeCell ref="I3:I4"/>
    <mergeCell ref="G1:I2"/>
    <mergeCell ref="A3:A4"/>
    <mergeCell ref="B3:B4"/>
    <mergeCell ref="C1:C4"/>
    <mergeCell ref="B44:B49"/>
    <mergeCell ref="A1:B2"/>
    <mergeCell ref="B58:B63"/>
    <mergeCell ref="B51:B56"/>
    <mergeCell ref="B36:B41"/>
    <mergeCell ref="B6:B11"/>
    <mergeCell ref="B14:B19"/>
    <mergeCell ref="B21:B26"/>
    <mergeCell ref="B28:B33"/>
  </mergeCells>
  <printOptions horizontalCentered="1"/>
  <pageMargins left="0.36" right="0.27" top="1.18" bottom="0.984251968503937" header="0.5" footer="0.5118110236220472"/>
  <pageSetup horizontalDpi="600" verticalDpi="600" orientation="landscape" paperSize="9" r:id="rId1"/>
  <headerFooter alignWithMargins="0">
    <oddHeader>&amp;C&amp;"Times New Roman,Félkövér dőlt"Tiszagyulaháza község 2010.évi költségvetési bevételeinek teljesítése bevételi forrásonként és költségvetési címenként&amp;R&amp;"Times New Roman,Dőlt"&amp;8 2.számú melléklet
adatok ezer forintban</oddHeader>
    <oddFooter>&amp;C&amp;"Times New Roman,Dőlt"&amp;7&amp;P. oldal</oddFooter>
  </headerFooter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pane xSplit="1" ySplit="4" topLeftCell="B28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2.75"/>
  <cols>
    <col min="1" max="1" width="43.75390625" style="51" customWidth="1"/>
    <col min="2" max="8" width="10.75390625" style="50" customWidth="1"/>
    <col min="9" max="9" width="10.75390625" style="51" customWidth="1"/>
    <col min="10" max="10" width="10.75390625" style="50" customWidth="1"/>
    <col min="11" max="16384" width="9.125" style="51" customWidth="1"/>
  </cols>
  <sheetData>
    <row r="1" spans="1:10" ht="12">
      <c r="A1" s="174" t="s">
        <v>31</v>
      </c>
      <c r="B1" s="156" t="s">
        <v>89</v>
      </c>
      <c r="C1" s="160"/>
      <c r="D1" s="160"/>
      <c r="E1" s="156" t="s">
        <v>23</v>
      </c>
      <c r="F1" s="160"/>
      <c r="G1" s="160"/>
      <c r="H1" s="156" t="s">
        <v>24</v>
      </c>
      <c r="I1" s="160"/>
      <c r="J1" s="157"/>
    </row>
    <row r="2" spans="1:10" ht="12">
      <c r="A2" s="181"/>
      <c r="B2" s="161"/>
      <c r="C2" s="161"/>
      <c r="D2" s="161"/>
      <c r="E2" s="161"/>
      <c r="F2" s="161"/>
      <c r="G2" s="161"/>
      <c r="H2" s="161"/>
      <c r="I2" s="161"/>
      <c r="J2" s="159"/>
    </row>
    <row r="3" spans="1:10" ht="12" customHeight="1">
      <c r="A3" s="181"/>
      <c r="B3" s="27" t="s">
        <v>208</v>
      </c>
      <c r="C3" s="27" t="s">
        <v>209</v>
      </c>
      <c r="D3" s="154" t="s">
        <v>233</v>
      </c>
      <c r="E3" s="27" t="s">
        <v>208</v>
      </c>
      <c r="F3" s="27" t="s">
        <v>209</v>
      </c>
      <c r="G3" s="154" t="s">
        <v>233</v>
      </c>
      <c r="H3" s="27" t="s">
        <v>208</v>
      </c>
      <c r="I3" s="27" t="s">
        <v>209</v>
      </c>
      <c r="J3" s="154" t="s">
        <v>233</v>
      </c>
    </row>
    <row r="4" spans="1:10" ht="12.75" customHeight="1" thickBot="1">
      <c r="A4" s="182"/>
      <c r="B4" s="167" t="s">
        <v>1</v>
      </c>
      <c r="C4" s="167"/>
      <c r="D4" s="155"/>
      <c r="E4" s="167" t="s">
        <v>1</v>
      </c>
      <c r="F4" s="167"/>
      <c r="G4" s="155"/>
      <c r="H4" s="167" t="s">
        <v>1</v>
      </c>
      <c r="I4" s="167"/>
      <c r="J4" s="155"/>
    </row>
    <row r="5" spans="1:10" ht="12.75" thickTop="1">
      <c r="A5" s="66"/>
      <c r="B5" s="30"/>
      <c r="C5" s="30"/>
      <c r="D5" s="30"/>
      <c r="E5" s="30"/>
      <c r="F5" s="30"/>
      <c r="G5" s="30"/>
      <c r="H5" s="30"/>
      <c r="I5" s="30"/>
      <c r="J5" s="31"/>
    </row>
    <row r="6" spans="1:10" ht="12">
      <c r="A6" s="67" t="s">
        <v>32</v>
      </c>
      <c r="B6" s="33">
        <f aca="true" t="shared" si="0" ref="B6:B48">E6+H6</f>
        <v>34509</v>
      </c>
      <c r="C6" s="33">
        <f aca="true" t="shared" si="1" ref="C6:C48">F6+I6</f>
        <v>24243</v>
      </c>
      <c r="D6" s="33">
        <f aca="true" t="shared" si="2" ref="D6:D48">G6+J6</f>
        <v>24242</v>
      </c>
      <c r="E6" s="33">
        <v>34509</v>
      </c>
      <c r="F6" s="33">
        <v>24243</v>
      </c>
      <c r="G6" s="33">
        <v>24242</v>
      </c>
      <c r="H6" s="33"/>
      <c r="I6" s="33"/>
      <c r="J6" s="34"/>
    </row>
    <row r="7" spans="1:10" ht="12">
      <c r="A7" s="67" t="s">
        <v>33</v>
      </c>
      <c r="B7" s="33">
        <f t="shared" si="0"/>
        <v>2952</v>
      </c>
      <c r="C7" s="33">
        <f t="shared" si="1"/>
        <v>3047</v>
      </c>
      <c r="D7" s="33">
        <f t="shared" si="2"/>
        <v>3047</v>
      </c>
      <c r="E7" s="33">
        <v>2952</v>
      </c>
      <c r="F7" s="33">
        <v>3047</v>
      </c>
      <c r="G7" s="33">
        <v>3047</v>
      </c>
      <c r="H7" s="33"/>
      <c r="I7" s="33"/>
      <c r="J7" s="34"/>
    </row>
    <row r="8" spans="1:10" ht="12">
      <c r="A8" s="67" t="s">
        <v>34</v>
      </c>
      <c r="B8" s="33">
        <f t="shared" si="0"/>
        <v>3130</v>
      </c>
      <c r="C8" s="33">
        <f t="shared" si="1"/>
        <v>1578</v>
      </c>
      <c r="D8" s="33">
        <f t="shared" si="2"/>
        <v>1578</v>
      </c>
      <c r="E8" s="33">
        <v>3130</v>
      </c>
      <c r="F8" s="33">
        <v>1578</v>
      </c>
      <c r="G8" s="33">
        <v>1578</v>
      </c>
      <c r="H8" s="33"/>
      <c r="I8" s="33"/>
      <c r="J8" s="34"/>
    </row>
    <row r="9" spans="1:10" s="69" customFormat="1" ht="12">
      <c r="A9" s="68" t="s">
        <v>35</v>
      </c>
      <c r="B9" s="36">
        <f t="shared" si="0"/>
        <v>40591</v>
      </c>
      <c r="C9" s="36">
        <f t="shared" si="1"/>
        <v>28868</v>
      </c>
      <c r="D9" s="36">
        <f t="shared" si="2"/>
        <v>28867</v>
      </c>
      <c r="E9" s="36">
        <f aca="true" t="shared" si="3" ref="E9:J9">SUM(E6:E8)</f>
        <v>40591</v>
      </c>
      <c r="F9" s="36">
        <f t="shared" si="3"/>
        <v>28868</v>
      </c>
      <c r="G9" s="36">
        <f t="shared" si="3"/>
        <v>28867</v>
      </c>
      <c r="H9" s="36">
        <f t="shared" si="3"/>
        <v>0</v>
      </c>
      <c r="I9" s="36">
        <f t="shared" si="3"/>
        <v>0</v>
      </c>
      <c r="J9" s="37">
        <f t="shared" si="3"/>
        <v>0</v>
      </c>
    </row>
    <row r="10" spans="1:10" ht="12">
      <c r="A10" s="67" t="s">
        <v>36</v>
      </c>
      <c r="B10" s="33">
        <f t="shared" si="0"/>
        <v>6907</v>
      </c>
      <c r="C10" s="33">
        <f t="shared" si="1"/>
        <v>5437</v>
      </c>
      <c r="D10" s="33">
        <f t="shared" si="2"/>
        <v>5439</v>
      </c>
      <c r="E10" s="33">
        <v>6907</v>
      </c>
      <c r="F10" s="33">
        <v>5437</v>
      </c>
      <c r="G10" s="33">
        <v>5439</v>
      </c>
      <c r="H10" s="33"/>
      <c r="I10" s="33"/>
      <c r="J10" s="34"/>
    </row>
    <row r="11" spans="1:10" ht="12">
      <c r="A11" s="67" t="s">
        <v>37</v>
      </c>
      <c r="B11" s="33">
        <f t="shared" si="0"/>
        <v>68</v>
      </c>
      <c r="C11" s="33">
        <f t="shared" si="1"/>
        <v>45</v>
      </c>
      <c r="D11" s="33">
        <f t="shared" si="2"/>
        <v>45</v>
      </c>
      <c r="E11" s="33">
        <v>68</v>
      </c>
      <c r="F11" s="33">
        <v>45</v>
      </c>
      <c r="G11" s="33">
        <v>45</v>
      </c>
      <c r="H11" s="33"/>
      <c r="I11" s="33"/>
      <c r="J11" s="34"/>
    </row>
    <row r="12" spans="1:10" ht="12">
      <c r="A12" s="67" t="s">
        <v>38</v>
      </c>
      <c r="B12" s="33">
        <f t="shared" si="0"/>
        <v>170</v>
      </c>
      <c r="C12" s="33">
        <f t="shared" si="1"/>
        <v>48</v>
      </c>
      <c r="D12" s="33">
        <f t="shared" si="2"/>
        <v>48</v>
      </c>
      <c r="E12" s="33">
        <v>170</v>
      </c>
      <c r="F12" s="33">
        <v>48</v>
      </c>
      <c r="G12" s="33">
        <v>48</v>
      </c>
      <c r="H12" s="33"/>
      <c r="I12" s="33"/>
      <c r="J12" s="34"/>
    </row>
    <row r="13" spans="1:10" ht="12">
      <c r="A13" s="67" t="s">
        <v>39</v>
      </c>
      <c r="B13" s="33">
        <f t="shared" si="0"/>
        <v>0</v>
      </c>
      <c r="C13" s="33">
        <f t="shared" si="1"/>
        <v>0</v>
      </c>
      <c r="D13" s="33">
        <f t="shared" si="2"/>
        <v>0</v>
      </c>
      <c r="E13" s="33"/>
      <c r="F13" s="33"/>
      <c r="G13" s="33"/>
      <c r="H13" s="33"/>
      <c r="I13" s="33"/>
      <c r="J13" s="34"/>
    </row>
    <row r="14" spans="1:10" s="69" customFormat="1" ht="12">
      <c r="A14" s="68" t="s">
        <v>40</v>
      </c>
      <c r="B14" s="36">
        <f t="shared" si="0"/>
        <v>7145</v>
      </c>
      <c r="C14" s="36">
        <f t="shared" si="1"/>
        <v>5530</v>
      </c>
      <c r="D14" s="36">
        <f t="shared" si="2"/>
        <v>5532</v>
      </c>
      <c r="E14" s="36">
        <f aca="true" t="shared" si="4" ref="E14:J14">SUM(E10:E13)</f>
        <v>7145</v>
      </c>
      <c r="F14" s="36">
        <f t="shared" si="4"/>
        <v>5530</v>
      </c>
      <c r="G14" s="36">
        <f t="shared" si="4"/>
        <v>5532</v>
      </c>
      <c r="H14" s="36">
        <f t="shared" si="4"/>
        <v>0</v>
      </c>
      <c r="I14" s="36">
        <f t="shared" si="4"/>
        <v>0</v>
      </c>
      <c r="J14" s="37">
        <f t="shared" si="4"/>
        <v>0</v>
      </c>
    </row>
    <row r="15" spans="1:10" ht="12">
      <c r="A15" s="67" t="s">
        <v>41</v>
      </c>
      <c r="B15" s="33">
        <f t="shared" si="0"/>
        <v>8401</v>
      </c>
      <c r="C15" s="33">
        <f t="shared" si="1"/>
        <v>8848</v>
      </c>
      <c r="D15" s="33">
        <f t="shared" si="2"/>
        <v>8849</v>
      </c>
      <c r="E15" s="33">
        <v>8401</v>
      </c>
      <c r="F15" s="33">
        <v>8848</v>
      </c>
      <c r="G15" s="33">
        <v>8849</v>
      </c>
      <c r="H15" s="33"/>
      <c r="I15" s="33"/>
      <c r="J15" s="34"/>
    </row>
    <row r="16" spans="1:10" ht="12">
      <c r="A16" s="67" t="s">
        <v>42</v>
      </c>
      <c r="B16" s="33">
        <f t="shared" si="0"/>
        <v>13337</v>
      </c>
      <c r="C16" s="33">
        <f t="shared" si="1"/>
        <v>13285</v>
      </c>
      <c r="D16" s="33">
        <f t="shared" si="2"/>
        <v>13285</v>
      </c>
      <c r="E16" s="33">
        <v>13337</v>
      </c>
      <c r="F16" s="33">
        <v>13285</v>
      </c>
      <c r="G16" s="33">
        <v>13285</v>
      </c>
      <c r="H16" s="33"/>
      <c r="I16" s="33"/>
      <c r="J16" s="34"/>
    </row>
    <row r="17" spans="1:10" ht="12">
      <c r="A17" s="67" t="s">
        <v>43</v>
      </c>
      <c r="B17" s="33">
        <f t="shared" si="0"/>
        <v>5215</v>
      </c>
      <c r="C17" s="33">
        <f t="shared" si="1"/>
        <v>5587</v>
      </c>
      <c r="D17" s="33">
        <f t="shared" si="2"/>
        <v>5587</v>
      </c>
      <c r="E17" s="33">
        <v>5215</v>
      </c>
      <c r="F17" s="33">
        <v>5587</v>
      </c>
      <c r="G17" s="33">
        <v>5587</v>
      </c>
      <c r="H17" s="33"/>
      <c r="I17" s="33"/>
      <c r="J17" s="34"/>
    </row>
    <row r="18" spans="1:10" ht="12">
      <c r="A18" s="67" t="s">
        <v>44</v>
      </c>
      <c r="B18" s="33">
        <f t="shared" si="0"/>
        <v>125</v>
      </c>
      <c r="C18" s="33">
        <f t="shared" si="1"/>
        <v>133</v>
      </c>
      <c r="D18" s="33">
        <f t="shared" si="2"/>
        <v>133</v>
      </c>
      <c r="E18" s="33">
        <v>125</v>
      </c>
      <c r="F18" s="33">
        <v>133</v>
      </c>
      <c r="G18" s="33">
        <v>133</v>
      </c>
      <c r="H18" s="33"/>
      <c r="I18" s="33"/>
      <c r="J18" s="34"/>
    </row>
    <row r="19" spans="1:10" ht="12">
      <c r="A19" s="67" t="s">
        <v>45</v>
      </c>
      <c r="B19" s="33">
        <f t="shared" si="0"/>
        <v>1419</v>
      </c>
      <c r="C19" s="33">
        <f t="shared" si="1"/>
        <v>1406</v>
      </c>
      <c r="D19" s="33">
        <f t="shared" si="2"/>
        <v>1406</v>
      </c>
      <c r="E19" s="33">
        <v>1419</v>
      </c>
      <c r="F19" s="33">
        <v>1406</v>
      </c>
      <c r="G19" s="33">
        <v>1406</v>
      </c>
      <c r="H19" s="33"/>
      <c r="I19" s="33"/>
      <c r="J19" s="34"/>
    </row>
    <row r="20" spans="1:10" s="69" customFormat="1" ht="12">
      <c r="A20" s="68" t="s">
        <v>46</v>
      </c>
      <c r="B20" s="36">
        <f t="shared" si="0"/>
        <v>28497</v>
      </c>
      <c r="C20" s="36">
        <f t="shared" si="1"/>
        <v>29259</v>
      </c>
      <c r="D20" s="36">
        <f t="shared" si="2"/>
        <v>29260</v>
      </c>
      <c r="E20" s="36">
        <f aca="true" t="shared" si="5" ref="E20:J20">SUM(E15:E19)</f>
        <v>28497</v>
      </c>
      <c r="F20" s="36">
        <f t="shared" si="5"/>
        <v>29259</v>
      </c>
      <c r="G20" s="36">
        <f t="shared" si="5"/>
        <v>29260</v>
      </c>
      <c r="H20" s="36">
        <f t="shared" si="5"/>
        <v>0</v>
      </c>
      <c r="I20" s="36">
        <f t="shared" si="5"/>
        <v>0</v>
      </c>
      <c r="J20" s="37">
        <f t="shared" si="5"/>
        <v>0</v>
      </c>
    </row>
    <row r="21" spans="1:10" ht="12">
      <c r="A21" s="67" t="s">
        <v>47</v>
      </c>
      <c r="B21" s="33">
        <f t="shared" si="0"/>
        <v>300</v>
      </c>
      <c r="C21" s="33">
        <f t="shared" si="1"/>
        <v>218</v>
      </c>
      <c r="D21" s="33">
        <f t="shared" si="2"/>
        <v>217</v>
      </c>
      <c r="E21" s="33">
        <v>300</v>
      </c>
      <c r="F21" s="33">
        <v>218</v>
      </c>
      <c r="G21" s="33">
        <v>217</v>
      </c>
      <c r="H21" s="33"/>
      <c r="I21" s="33"/>
      <c r="J21" s="34"/>
    </row>
    <row r="22" spans="1:10" ht="12">
      <c r="A22" s="67" t="s">
        <v>243</v>
      </c>
      <c r="B22" s="33">
        <f t="shared" si="0"/>
        <v>166</v>
      </c>
      <c r="C22" s="33">
        <f t="shared" si="1"/>
        <v>156</v>
      </c>
      <c r="D22" s="33">
        <f t="shared" si="2"/>
        <v>156</v>
      </c>
      <c r="E22" s="33">
        <v>166</v>
      </c>
      <c r="F22" s="33">
        <v>156</v>
      </c>
      <c r="G22" s="33">
        <v>156</v>
      </c>
      <c r="H22" s="33"/>
      <c r="I22" s="33"/>
      <c r="J22" s="34"/>
    </row>
    <row r="23" spans="1:10" ht="12">
      <c r="A23" s="67" t="s">
        <v>48</v>
      </c>
      <c r="B23" s="33">
        <f t="shared" si="0"/>
        <v>550</v>
      </c>
      <c r="C23" s="33">
        <f t="shared" si="1"/>
        <v>302</v>
      </c>
      <c r="D23" s="33">
        <f t="shared" si="2"/>
        <v>302</v>
      </c>
      <c r="E23" s="33">
        <v>550</v>
      </c>
      <c r="F23" s="33">
        <v>302</v>
      </c>
      <c r="G23" s="33">
        <v>302</v>
      </c>
      <c r="H23" s="33"/>
      <c r="I23" s="33"/>
      <c r="J23" s="34"/>
    </row>
    <row r="24" spans="1:10" ht="12">
      <c r="A24" s="67" t="s">
        <v>49</v>
      </c>
      <c r="B24" s="33">
        <f t="shared" si="0"/>
        <v>1000</v>
      </c>
      <c r="C24" s="33">
        <f t="shared" si="1"/>
        <v>406</v>
      </c>
      <c r="D24" s="33">
        <f t="shared" si="2"/>
        <v>406</v>
      </c>
      <c r="E24" s="33">
        <v>1000</v>
      </c>
      <c r="F24" s="33">
        <v>406</v>
      </c>
      <c r="G24" s="33">
        <v>406</v>
      </c>
      <c r="H24" s="33"/>
      <c r="I24" s="33"/>
      <c r="J24" s="34"/>
    </row>
    <row r="25" spans="1:10" s="69" customFormat="1" ht="12">
      <c r="A25" s="68" t="s">
        <v>50</v>
      </c>
      <c r="B25" s="36">
        <f t="shared" si="0"/>
        <v>2016</v>
      </c>
      <c r="C25" s="36">
        <f t="shared" si="1"/>
        <v>1082</v>
      </c>
      <c r="D25" s="36">
        <f t="shared" si="2"/>
        <v>1081</v>
      </c>
      <c r="E25" s="36">
        <f aca="true" t="shared" si="6" ref="E25:J25">SUM(E21:E24)</f>
        <v>2016</v>
      </c>
      <c r="F25" s="36">
        <f t="shared" si="6"/>
        <v>1082</v>
      </c>
      <c r="G25" s="36">
        <f t="shared" si="6"/>
        <v>1081</v>
      </c>
      <c r="H25" s="36">
        <f t="shared" si="6"/>
        <v>0</v>
      </c>
      <c r="I25" s="36">
        <f t="shared" si="6"/>
        <v>0</v>
      </c>
      <c r="J25" s="37">
        <f t="shared" si="6"/>
        <v>0</v>
      </c>
    </row>
    <row r="26" spans="1:10" ht="12">
      <c r="A26" s="67" t="s">
        <v>51</v>
      </c>
      <c r="B26" s="33">
        <f t="shared" si="0"/>
        <v>820</v>
      </c>
      <c r="C26" s="33">
        <f t="shared" si="1"/>
        <v>152</v>
      </c>
      <c r="D26" s="33">
        <f t="shared" si="2"/>
        <v>152</v>
      </c>
      <c r="E26" s="33">
        <v>820</v>
      </c>
      <c r="F26" s="33">
        <v>152</v>
      </c>
      <c r="G26" s="33">
        <v>152</v>
      </c>
      <c r="H26" s="33"/>
      <c r="I26" s="33"/>
      <c r="J26" s="34"/>
    </row>
    <row r="27" spans="1:10" ht="12">
      <c r="A27" s="67" t="s">
        <v>244</v>
      </c>
      <c r="B27" s="33">
        <f t="shared" si="0"/>
        <v>26084</v>
      </c>
      <c r="C27" s="33">
        <f t="shared" si="1"/>
        <v>29293</v>
      </c>
      <c r="D27" s="33">
        <f t="shared" si="2"/>
        <v>13245</v>
      </c>
      <c r="E27" s="33">
        <v>26084</v>
      </c>
      <c r="F27" s="33">
        <v>29293</v>
      </c>
      <c r="G27" s="33">
        <v>13245</v>
      </c>
      <c r="H27" s="33"/>
      <c r="I27" s="33"/>
      <c r="J27" s="34"/>
    </row>
    <row r="28" spans="1:10" s="71" customFormat="1" ht="12">
      <c r="A28" s="70" t="s">
        <v>74</v>
      </c>
      <c r="B28" s="40">
        <f t="shared" si="0"/>
        <v>26904</v>
      </c>
      <c r="C28" s="40">
        <f t="shared" si="1"/>
        <v>29445</v>
      </c>
      <c r="D28" s="40">
        <f t="shared" si="2"/>
        <v>13397</v>
      </c>
      <c r="E28" s="40">
        <f aca="true" t="shared" si="7" ref="E28:J28">SUM(E26:E27)</f>
        <v>26904</v>
      </c>
      <c r="F28" s="40">
        <f t="shared" si="7"/>
        <v>29445</v>
      </c>
      <c r="G28" s="40">
        <f t="shared" si="7"/>
        <v>13397</v>
      </c>
      <c r="H28" s="40">
        <f t="shared" si="7"/>
        <v>0</v>
      </c>
      <c r="I28" s="40">
        <f t="shared" si="7"/>
        <v>0</v>
      </c>
      <c r="J28" s="41">
        <f t="shared" si="7"/>
        <v>0</v>
      </c>
    </row>
    <row r="29" spans="1:10" ht="12">
      <c r="A29" s="67" t="s">
        <v>81</v>
      </c>
      <c r="B29" s="33">
        <f t="shared" si="0"/>
        <v>422</v>
      </c>
      <c r="C29" s="33">
        <f t="shared" si="1"/>
        <v>400</v>
      </c>
      <c r="D29" s="33">
        <f t="shared" si="2"/>
        <v>400</v>
      </c>
      <c r="E29" s="33"/>
      <c r="F29" s="33"/>
      <c r="G29" s="33"/>
      <c r="H29" s="33">
        <v>422</v>
      </c>
      <c r="I29" s="33">
        <v>400</v>
      </c>
      <c r="J29" s="34">
        <v>400</v>
      </c>
    </row>
    <row r="30" spans="1:10" ht="12">
      <c r="A30" s="67" t="s">
        <v>245</v>
      </c>
      <c r="B30" s="33">
        <f t="shared" si="0"/>
        <v>2012</v>
      </c>
      <c r="C30" s="33">
        <f t="shared" si="1"/>
        <v>0</v>
      </c>
      <c r="D30" s="33">
        <f t="shared" si="2"/>
        <v>0</v>
      </c>
      <c r="E30" s="33"/>
      <c r="F30" s="33"/>
      <c r="G30" s="33"/>
      <c r="H30" s="33">
        <v>2012</v>
      </c>
      <c r="I30" s="33"/>
      <c r="J30" s="34"/>
    </row>
    <row r="31" spans="1:10" s="71" customFormat="1" ht="12">
      <c r="A31" s="70" t="s">
        <v>75</v>
      </c>
      <c r="B31" s="40">
        <f t="shared" si="0"/>
        <v>2434</v>
      </c>
      <c r="C31" s="40">
        <f t="shared" si="1"/>
        <v>400</v>
      </c>
      <c r="D31" s="40">
        <f t="shared" si="2"/>
        <v>400</v>
      </c>
      <c r="E31" s="40">
        <f>SUM(E29:E30)</f>
        <v>0</v>
      </c>
      <c r="F31" s="40">
        <f>SUM(F29:F30)</f>
        <v>0</v>
      </c>
      <c r="G31" s="40"/>
      <c r="H31" s="40">
        <f>SUM(H29:H30)</f>
        <v>2434</v>
      </c>
      <c r="I31" s="40">
        <f>SUM(I29:I30)</f>
        <v>400</v>
      </c>
      <c r="J31" s="41">
        <f>SUM(J29:J30)</f>
        <v>400</v>
      </c>
    </row>
    <row r="32" spans="1:10" s="71" customFormat="1" ht="12">
      <c r="A32" s="70" t="s">
        <v>52</v>
      </c>
      <c r="B32" s="40">
        <f t="shared" si="0"/>
        <v>12021</v>
      </c>
      <c r="C32" s="40">
        <f t="shared" si="1"/>
        <v>12509</v>
      </c>
      <c r="D32" s="40">
        <f t="shared" si="2"/>
        <v>12507</v>
      </c>
      <c r="E32" s="40">
        <v>12021</v>
      </c>
      <c r="F32" s="40">
        <v>12509</v>
      </c>
      <c r="G32" s="40">
        <v>12507</v>
      </c>
      <c r="H32" s="40"/>
      <c r="I32" s="40"/>
      <c r="J32" s="41"/>
    </row>
    <row r="33" spans="1:10" s="69" customFormat="1" ht="12">
      <c r="A33" s="68" t="s">
        <v>53</v>
      </c>
      <c r="B33" s="36">
        <f t="shared" si="0"/>
        <v>41359</v>
      </c>
      <c r="C33" s="36">
        <f t="shared" si="1"/>
        <v>42354</v>
      </c>
      <c r="D33" s="36">
        <f t="shared" si="2"/>
        <v>26304</v>
      </c>
      <c r="E33" s="36">
        <f aca="true" t="shared" si="8" ref="E33:J33">E28+E31+E32</f>
        <v>38925</v>
      </c>
      <c r="F33" s="36">
        <f t="shared" si="8"/>
        <v>41954</v>
      </c>
      <c r="G33" s="36">
        <f t="shared" si="8"/>
        <v>25904</v>
      </c>
      <c r="H33" s="36">
        <f t="shared" si="8"/>
        <v>2434</v>
      </c>
      <c r="I33" s="36">
        <f t="shared" si="8"/>
        <v>400</v>
      </c>
      <c r="J33" s="37">
        <f t="shared" si="8"/>
        <v>400</v>
      </c>
    </row>
    <row r="34" spans="1:10" ht="12">
      <c r="A34" s="67" t="s">
        <v>246</v>
      </c>
      <c r="B34" s="33">
        <f t="shared" si="0"/>
        <v>1200</v>
      </c>
      <c r="C34" s="33">
        <f t="shared" si="1"/>
        <v>0</v>
      </c>
      <c r="D34" s="33">
        <f t="shared" si="2"/>
        <v>0</v>
      </c>
      <c r="E34" s="33"/>
      <c r="F34" s="33"/>
      <c r="G34" s="33"/>
      <c r="H34" s="33">
        <v>1200</v>
      </c>
      <c r="I34" s="33"/>
      <c r="J34" s="34"/>
    </row>
    <row r="35" spans="1:10" ht="12">
      <c r="A35" s="67" t="s">
        <v>54</v>
      </c>
      <c r="B35" s="33">
        <f t="shared" si="0"/>
        <v>300</v>
      </c>
      <c r="C35" s="33">
        <f t="shared" si="1"/>
        <v>0</v>
      </c>
      <c r="D35" s="33">
        <f t="shared" si="2"/>
        <v>0</v>
      </c>
      <c r="E35" s="33"/>
      <c r="F35" s="33"/>
      <c r="G35" s="33"/>
      <c r="H35" s="33">
        <v>300</v>
      </c>
      <c r="I35" s="33"/>
      <c r="J35" s="34"/>
    </row>
    <row r="36" spans="1:10" s="69" customFormat="1" ht="12">
      <c r="A36" s="68" t="s">
        <v>55</v>
      </c>
      <c r="B36" s="36">
        <f t="shared" si="0"/>
        <v>1500</v>
      </c>
      <c r="C36" s="36">
        <f t="shared" si="1"/>
        <v>0</v>
      </c>
      <c r="D36" s="36">
        <f t="shared" si="2"/>
        <v>0</v>
      </c>
      <c r="E36" s="36">
        <f aca="true" t="shared" si="9" ref="E36:J36">SUM(E34:E35)</f>
        <v>0</v>
      </c>
      <c r="F36" s="36">
        <f t="shared" si="9"/>
        <v>0</v>
      </c>
      <c r="G36" s="36">
        <f t="shared" si="9"/>
        <v>0</v>
      </c>
      <c r="H36" s="36">
        <f t="shared" si="9"/>
        <v>1500</v>
      </c>
      <c r="I36" s="36">
        <f t="shared" si="9"/>
        <v>0</v>
      </c>
      <c r="J36" s="37">
        <f t="shared" si="9"/>
        <v>0</v>
      </c>
    </row>
    <row r="37" spans="1:10" ht="12">
      <c r="A37" s="67" t="s">
        <v>56</v>
      </c>
      <c r="B37" s="33">
        <f t="shared" si="0"/>
        <v>1338</v>
      </c>
      <c r="C37" s="33">
        <f t="shared" si="1"/>
        <v>1600</v>
      </c>
      <c r="D37" s="33">
        <f t="shared" si="2"/>
        <v>1600</v>
      </c>
      <c r="E37" s="33"/>
      <c r="F37" s="33"/>
      <c r="G37" s="33"/>
      <c r="H37" s="33">
        <v>1338</v>
      </c>
      <c r="I37" s="33">
        <v>1600</v>
      </c>
      <c r="J37" s="34">
        <v>1600</v>
      </c>
    </row>
    <row r="38" spans="1:10" ht="12">
      <c r="A38" s="67" t="s">
        <v>57</v>
      </c>
      <c r="B38" s="33">
        <f t="shared" si="0"/>
        <v>334</v>
      </c>
      <c r="C38" s="33">
        <f t="shared" si="1"/>
        <v>400</v>
      </c>
      <c r="D38" s="33">
        <f t="shared" si="2"/>
        <v>400</v>
      </c>
      <c r="E38" s="33"/>
      <c r="F38" s="33"/>
      <c r="G38" s="33"/>
      <c r="H38" s="33">
        <v>334</v>
      </c>
      <c r="I38" s="33">
        <v>400</v>
      </c>
      <c r="J38" s="34">
        <v>400</v>
      </c>
    </row>
    <row r="39" spans="1:10" s="69" customFormat="1" ht="12">
      <c r="A39" s="68" t="s">
        <v>58</v>
      </c>
      <c r="B39" s="36">
        <f t="shared" si="0"/>
        <v>1672</v>
      </c>
      <c r="C39" s="36">
        <f t="shared" si="1"/>
        <v>2000</v>
      </c>
      <c r="D39" s="36">
        <f t="shared" si="2"/>
        <v>2000</v>
      </c>
      <c r="E39" s="36">
        <f aca="true" t="shared" si="10" ref="E39:J39">SUM(E37:E38)</f>
        <v>0</v>
      </c>
      <c r="F39" s="36">
        <f t="shared" si="10"/>
        <v>0</v>
      </c>
      <c r="G39" s="36">
        <f t="shared" si="10"/>
        <v>0</v>
      </c>
      <c r="H39" s="36">
        <f t="shared" si="10"/>
        <v>1672</v>
      </c>
      <c r="I39" s="36">
        <f t="shared" si="10"/>
        <v>2000</v>
      </c>
      <c r="J39" s="37">
        <f t="shared" si="10"/>
        <v>2000</v>
      </c>
    </row>
    <row r="40" spans="1:10" s="69" customFormat="1" ht="12">
      <c r="A40" s="68" t="s">
        <v>247</v>
      </c>
      <c r="B40" s="36">
        <f t="shared" si="0"/>
        <v>98</v>
      </c>
      <c r="C40" s="36">
        <f t="shared" si="1"/>
        <v>131</v>
      </c>
      <c r="D40" s="36">
        <f t="shared" si="2"/>
        <v>131</v>
      </c>
      <c r="E40" s="36"/>
      <c r="F40" s="36"/>
      <c r="G40" s="36"/>
      <c r="H40" s="36">
        <v>98</v>
      </c>
      <c r="I40" s="36">
        <v>131</v>
      </c>
      <c r="J40" s="37">
        <v>131</v>
      </c>
    </row>
    <row r="41" spans="1:10" s="69" customFormat="1" ht="12">
      <c r="A41" s="68" t="s">
        <v>268</v>
      </c>
      <c r="B41" s="36">
        <f>E41+H41</f>
        <v>0</v>
      </c>
      <c r="C41" s="36">
        <f>F41+I41</f>
        <v>0</v>
      </c>
      <c r="D41" s="36">
        <f>G41+J41</f>
        <v>15</v>
      </c>
      <c r="E41" s="36"/>
      <c r="F41" s="36"/>
      <c r="G41" s="36">
        <v>15</v>
      </c>
      <c r="H41" s="36"/>
      <c r="I41" s="36"/>
      <c r="J41" s="37"/>
    </row>
    <row r="42" spans="1:10" ht="12">
      <c r="A42" s="67" t="s">
        <v>248</v>
      </c>
      <c r="B42" s="33">
        <f t="shared" si="0"/>
        <v>0</v>
      </c>
      <c r="C42" s="33">
        <f t="shared" si="1"/>
        <v>1889</v>
      </c>
      <c r="D42" s="33">
        <f t="shared" si="2"/>
        <v>1889</v>
      </c>
      <c r="E42" s="33">
        <f>'[3]kiö'!$AQ$158</f>
        <v>0</v>
      </c>
      <c r="F42" s="33">
        <v>1889</v>
      </c>
      <c r="G42" s="33">
        <v>1889</v>
      </c>
      <c r="H42" s="33"/>
      <c r="I42" s="33"/>
      <c r="J42" s="34"/>
    </row>
    <row r="43" spans="1:10" ht="12">
      <c r="A43" s="67" t="s">
        <v>249</v>
      </c>
      <c r="B43" s="33">
        <f t="shared" si="0"/>
        <v>0</v>
      </c>
      <c r="C43" s="33">
        <f t="shared" si="1"/>
        <v>0</v>
      </c>
      <c r="D43" s="33">
        <f t="shared" si="2"/>
        <v>0</v>
      </c>
      <c r="E43" s="33"/>
      <c r="F43" s="33"/>
      <c r="G43" s="33"/>
      <c r="H43" s="33">
        <f>'[3]kiö'!$AQ$159</f>
        <v>0</v>
      </c>
      <c r="I43" s="33"/>
      <c r="J43" s="34"/>
    </row>
    <row r="44" spans="1:10" s="69" customFormat="1" ht="12">
      <c r="A44" s="68" t="s">
        <v>59</v>
      </c>
      <c r="B44" s="36">
        <f t="shared" si="0"/>
        <v>0</v>
      </c>
      <c r="C44" s="36">
        <f t="shared" si="1"/>
        <v>1889</v>
      </c>
      <c r="D44" s="36">
        <f t="shared" si="2"/>
        <v>1889</v>
      </c>
      <c r="E44" s="36">
        <f>SUM(E42:E43)</f>
        <v>0</v>
      </c>
      <c r="F44" s="36">
        <f>SUM(F42:F43)</f>
        <v>1889</v>
      </c>
      <c r="G44" s="36">
        <f>SUM(G42:G43)</f>
        <v>1889</v>
      </c>
      <c r="H44" s="36">
        <f>SUM(H42:H43)</f>
        <v>0</v>
      </c>
      <c r="I44" s="36">
        <f>SUM(I42:I43)</f>
        <v>0</v>
      </c>
      <c r="J44" s="37"/>
    </row>
    <row r="45" spans="1:10" ht="12">
      <c r="A45" s="67" t="s">
        <v>250</v>
      </c>
      <c r="B45" s="33">
        <f t="shared" si="0"/>
        <v>450</v>
      </c>
      <c r="C45" s="33">
        <f t="shared" si="1"/>
        <v>0</v>
      </c>
      <c r="D45" s="33">
        <f t="shared" si="2"/>
        <v>0</v>
      </c>
      <c r="E45" s="33">
        <v>450</v>
      </c>
      <c r="F45" s="33"/>
      <c r="G45" s="33"/>
      <c r="H45" s="33"/>
      <c r="I45" s="33"/>
      <c r="J45" s="34"/>
    </row>
    <row r="46" spans="1:10" ht="12">
      <c r="A46" s="67" t="s">
        <v>251</v>
      </c>
      <c r="B46" s="33">
        <f t="shared" si="0"/>
        <v>0</v>
      </c>
      <c r="C46" s="33">
        <f t="shared" si="1"/>
        <v>0</v>
      </c>
      <c r="D46" s="33">
        <f t="shared" si="2"/>
        <v>0</v>
      </c>
      <c r="E46" s="33"/>
      <c r="F46" s="33"/>
      <c r="G46" s="33"/>
      <c r="H46" s="33">
        <f>'[3]kiö'!$AQ$162</f>
        <v>0</v>
      </c>
      <c r="I46" s="33"/>
      <c r="J46" s="34"/>
    </row>
    <row r="47" spans="1:10" ht="12">
      <c r="A47" s="32" t="s">
        <v>193</v>
      </c>
      <c r="B47" s="33">
        <f t="shared" si="0"/>
        <v>0</v>
      </c>
      <c r="C47" s="33">
        <f t="shared" si="1"/>
        <v>0</v>
      </c>
      <c r="D47" s="33">
        <f t="shared" si="2"/>
        <v>235</v>
      </c>
      <c r="E47" s="33"/>
      <c r="F47" s="33"/>
      <c r="G47" s="33">
        <v>235</v>
      </c>
      <c r="H47" s="33"/>
      <c r="I47" s="33"/>
      <c r="J47" s="34"/>
    </row>
    <row r="48" spans="1:10" s="69" customFormat="1" ht="12">
      <c r="A48" s="68" t="s">
        <v>60</v>
      </c>
      <c r="B48" s="36">
        <f t="shared" si="0"/>
        <v>450</v>
      </c>
      <c r="C48" s="36">
        <f t="shared" si="1"/>
        <v>0</v>
      </c>
      <c r="D48" s="36">
        <f t="shared" si="2"/>
        <v>235</v>
      </c>
      <c r="E48" s="36">
        <f aca="true" t="shared" si="11" ref="E48:J48">SUM(E45:E47)</f>
        <v>450</v>
      </c>
      <c r="F48" s="36">
        <f t="shared" si="11"/>
        <v>0</v>
      </c>
      <c r="G48" s="36">
        <f t="shared" si="11"/>
        <v>235</v>
      </c>
      <c r="H48" s="36">
        <f t="shared" si="11"/>
        <v>0</v>
      </c>
      <c r="I48" s="36">
        <f t="shared" si="11"/>
        <v>0</v>
      </c>
      <c r="J48" s="37">
        <f t="shared" si="11"/>
        <v>0</v>
      </c>
    </row>
    <row r="49" spans="1:10" s="69" customFormat="1" ht="12">
      <c r="A49" s="68" t="s">
        <v>61</v>
      </c>
      <c r="B49" s="36">
        <f>B9+B14+B20+B25+B33+B36+B39+B40+B41+B44+B48</f>
        <v>123328</v>
      </c>
      <c r="C49" s="36">
        <f aca="true" t="shared" si="12" ref="C49:J49">C9+C14+C20+C25+C33+C36+C39+C40+C41+C44+C48</f>
        <v>111113</v>
      </c>
      <c r="D49" s="36">
        <f>D9+D14+D20+D25+D33+D36+D39+D40+D41+D44+D48</f>
        <v>95314</v>
      </c>
      <c r="E49" s="36">
        <f t="shared" si="12"/>
        <v>117624</v>
      </c>
      <c r="F49" s="36">
        <f t="shared" si="12"/>
        <v>108582</v>
      </c>
      <c r="G49" s="36">
        <f>G9+G14+G20+G25+G33+G36+G39+G40+G41+G44+G48</f>
        <v>92783</v>
      </c>
      <c r="H49" s="36">
        <f t="shared" si="12"/>
        <v>5704</v>
      </c>
      <c r="I49" s="36">
        <f t="shared" si="12"/>
        <v>2531</v>
      </c>
      <c r="J49" s="37">
        <f t="shared" si="12"/>
        <v>2531</v>
      </c>
    </row>
    <row r="50" spans="1:10" ht="12">
      <c r="A50" s="72"/>
      <c r="B50" s="48"/>
      <c r="C50" s="48"/>
      <c r="D50" s="48"/>
      <c r="E50" s="48"/>
      <c r="F50" s="48"/>
      <c r="G50" s="48"/>
      <c r="H50" s="48"/>
      <c r="I50" s="48"/>
      <c r="J50" s="49"/>
    </row>
    <row r="51" spans="1:4" ht="12">
      <c r="A51" s="73"/>
      <c r="B51" s="74"/>
      <c r="C51" s="74"/>
      <c r="D51" s="74"/>
    </row>
  </sheetData>
  <mergeCells count="10">
    <mergeCell ref="G3:G4"/>
    <mergeCell ref="J3:J4"/>
    <mergeCell ref="H1:J2"/>
    <mergeCell ref="A1:A4"/>
    <mergeCell ref="B4:C4"/>
    <mergeCell ref="E4:F4"/>
    <mergeCell ref="H4:I4"/>
    <mergeCell ref="E1:G2"/>
    <mergeCell ref="B1:D2"/>
    <mergeCell ref="D3:D4"/>
  </mergeCells>
  <printOptions horizontalCentered="1"/>
  <pageMargins left="0.26" right="0.19" top="0.984251968503937" bottom="0.3937007874015748" header="0.3" footer="0.1968503937007874"/>
  <pageSetup horizontalDpi="600" verticalDpi="600" orientation="landscape" paperSize="9" r:id="rId1"/>
  <headerFooter alignWithMargins="0">
    <oddHeader>&amp;C
&amp;"Times New Roman,Félkövér dőlt"&amp;12Tiszagyulaháza község 2010. évi költségvetési kiadásainak teljesítése kiadási jogcímenként.&amp;R&amp;"Times New Roman,Dőlt"&amp;8 3.számú melléklet
adatok ezer forintban</oddHeader>
    <oddFooter>&amp;C&amp;"Times New Roman,Dőlt"&amp;8&amp;P. oldal</oddFooter>
  </headerFooter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1">
      <pane xSplit="3" ySplit="4" topLeftCell="G5" activePane="bottomRight" state="frozen"/>
      <selection pane="topLeft" activeCell="G18" sqref="G18"/>
      <selection pane="topRight" activeCell="G18" sqref="G18"/>
      <selection pane="bottomLeft" activeCell="G18" sqref="G18"/>
      <selection pane="bottomRight" activeCell="G18" sqref="G18"/>
    </sheetView>
  </sheetViews>
  <sheetFormatPr defaultColWidth="9.00390625" defaultRowHeight="12.75"/>
  <cols>
    <col min="1" max="1" width="4.125" style="51" customWidth="1"/>
    <col min="2" max="2" width="4.00390625" style="51" customWidth="1"/>
    <col min="3" max="3" width="29.875" style="51" customWidth="1"/>
    <col min="4" max="10" width="10.75390625" style="50" customWidth="1"/>
    <col min="11" max="11" width="9.75390625" style="51" customWidth="1"/>
    <col min="12" max="12" width="8.25390625" style="50" customWidth="1"/>
    <col min="13" max="16384" width="9.125" style="51" customWidth="1"/>
  </cols>
  <sheetData>
    <row r="1" spans="1:12" ht="12" customHeight="1">
      <c r="A1" s="174" t="s">
        <v>28</v>
      </c>
      <c r="B1" s="172"/>
      <c r="C1" s="172" t="s">
        <v>22</v>
      </c>
      <c r="D1" s="156" t="s">
        <v>70</v>
      </c>
      <c r="E1" s="162"/>
      <c r="F1" s="160"/>
      <c r="G1" s="156" t="s">
        <v>71</v>
      </c>
      <c r="H1" s="162"/>
      <c r="I1" s="160"/>
      <c r="J1" s="156" t="s">
        <v>24</v>
      </c>
      <c r="K1" s="162"/>
      <c r="L1" s="157"/>
    </row>
    <row r="2" spans="1:12" ht="12" customHeight="1">
      <c r="A2" s="175"/>
      <c r="B2" s="176"/>
      <c r="C2" s="163"/>
      <c r="D2" s="163"/>
      <c r="E2" s="163"/>
      <c r="F2" s="161"/>
      <c r="G2" s="158"/>
      <c r="H2" s="163"/>
      <c r="I2" s="161"/>
      <c r="J2" s="163"/>
      <c r="K2" s="163"/>
      <c r="L2" s="159"/>
    </row>
    <row r="3" spans="1:12" ht="15" customHeight="1">
      <c r="A3" s="169" t="s">
        <v>26</v>
      </c>
      <c r="B3" s="152" t="s">
        <v>29</v>
      </c>
      <c r="C3" s="163"/>
      <c r="D3" s="27" t="s">
        <v>208</v>
      </c>
      <c r="E3" s="27" t="s">
        <v>234</v>
      </c>
      <c r="F3" s="154" t="s">
        <v>233</v>
      </c>
      <c r="G3" s="27" t="s">
        <v>208</v>
      </c>
      <c r="H3" s="27" t="s">
        <v>234</v>
      </c>
      <c r="I3" s="154" t="s">
        <v>233</v>
      </c>
      <c r="J3" s="27" t="s">
        <v>208</v>
      </c>
      <c r="K3" s="27" t="s">
        <v>234</v>
      </c>
      <c r="L3" s="177" t="s">
        <v>233</v>
      </c>
    </row>
    <row r="4" spans="1:12" ht="17.25" customHeight="1" thickBot="1">
      <c r="A4" s="184"/>
      <c r="B4" s="185"/>
      <c r="C4" s="183"/>
      <c r="D4" s="167" t="s">
        <v>1</v>
      </c>
      <c r="E4" s="167"/>
      <c r="F4" s="155"/>
      <c r="G4" s="167" t="s">
        <v>1</v>
      </c>
      <c r="H4" s="167"/>
      <c r="I4" s="155"/>
      <c r="J4" s="167" t="s">
        <v>1</v>
      </c>
      <c r="K4" s="167"/>
      <c r="L4" s="178"/>
    </row>
    <row r="5" spans="1:12" ht="12.75" thickTop="1">
      <c r="A5" s="66"/>
      <c r="B5" s="54"/>
      <c r="C5" s="54"/>
      <c r="D5" s="30"/>
      <c r="E5" s="30"/>
      <c r="F5" s="30"/>
      <c r="G5" s="30"/>
      <c r="H5" s="30"/>
      <c r="I5" s="30"/>
      <c r="J5" s="30"/>
      <c r="K5" s="30"/>
      <c r="L5" s="31"/>
    </row>
    <row r="6" spans="1:13" ht="12">
      <c r="A6" s="55">
        <v>10</v>
      </c>
      <c r="B6" s="152" t="s">
        <v>72</v>
      </c>
      <c r="C6" s="56" t="s">
        <v>62</v>
      </c>
      <c r="D6" s="36">
        <f aca="true" t="shared" si="0" ref="D6:D14">G6+J6</f>
        <v>55322</v>
      </c>
      <c r="E6" s="36">
        <f aca="true" t="shared" si="1" ref="E6:E14">H6+K6</f>
        <v>51852</v>
      </c>
      <c r="F6" s="36">
        <f aca="true" t="shared" si="2" ref="F6:F14">I6+L6</f>
        <v>36040</v>
      </c>
      <c r="G6" s="36">
        <f aca="true" t="shared" si="3" ref="G6:L6">G7+G8+G9+G10+G11+G12+G13</f>
        <v>49618</v>
      </c>
      <c r="H6" s="36">
        <f t="shared" si="3"/>
        <v>51321</v>
      </c>
      <c r="I6" s="36">
        <f t="shared" si="3"/>
        <v>35509</v>
      </c>
      <c r="J6" s="36">
        <f t="shared" si="3"/>
        <v>5704</v>
      </c>
      <c r="K6" s="36">
        <f t="shared" si="3"/>
        <v>531</v>
      </c>
      <c r="L6" s="37">
        <f t="shared" si="3"/>
        <v>531</v>
      </c>
      <c r="M6" s="75">
        <f>F6/E6</f>
        <v>0.6950551569852658</v>
      </c>
    </row>
    <row r="7" spans="1:12" ht="12">
      <c r="A7" s="67"/>
      <c r="B7" s="152"/>
      <c r="C7" s="57" t="s">
        <v>63</v>
      </c>
      <c r="D7" s="33">
        <f t="shared" si="0"/>
        <v>7618</v>
      </c>
      <c r="E7" s="33">
        <f t="shared" si="1"/>
        <v>6045</v>
      </c>
      <c r="F7" s="33">
        <f t="shared" si="2"/>
        <v>6044</v>
      </c>
      <c r="G7" s="33">
        <v>7618</v>
      </c>
      <c r="H7" s="33">
        <v>6045</v>
      </c>
      <c r="I7" s="33">
        <v>6044</v>
      </c>
      <c r="J7" s="33"/>
      <c r="K7" s="33"/>
      <c r="L7" s="34"/>
    </row>
    <row r="8" spans="1:12" ht="12">
      <c r="A8" s="67"/>
      <c r="B8" s="152"/>
      <c r="C8" s="57" t="s">
        <v>64</v>
      </c>
      <c r="D8" s="33">
        <f t="shared" si="0"/>
        <v>1690</v>
      </c>
      <c r="E8" s="33">
        <f t="shared" si="1"/>
        <v>1444</v>
      </c>
      <c r="F8" s="33">
        <f t="shared" si="2"/>
        <v>1446</v>
      </c>
      <c r="G8" s="33">
        <v>1690</v>
      </c>
      <c r="H8" s="33">
        <v>1444</v>
      </c>
      <c r="I8" s="33">
        <v>1446</v>
      </c>
      <c r="J8" s="33"/>
      <c r="K8" s="33"/>
      <c r="L8" s="34"/>
    </row>
    <row r="9" spans="1:12" ht="12">
      <c r="A9" s="67"/>
      <c r="B9" s="152"/>
      <c r="C9" s="57" t="s">
        <v>65</v>
      </c>
      <c r="D9" s="33">
        <f t="shared" si="0"/>
        <v>11047</v>
      </c>
      <c r="E9" s="33">
        <f t="shared" si="1"/>
        <v>11537</v>
      </c>
      <c r="F9" s="33">
        <f t="shared" si="2"/>
        <v>11538</v>
      </c>
      <c r="G9" s="33">
        <v>11047</v>
      </c>
      <c r="H9" s="33">
        <v>11537</v>
      </c>
      <c r="I9" s="33">
        <v>11538</v>
      </c>
      <c r="J9" s="33"/>
      <c r="K9" s="33"/>
      <c r="L9" s="34"/>
    </row>
    <row r="10" spans="1:12" ht="12">
      <c r="A10" s="67"/>
      <c r="B10" s="152"/>
      <c r="C10" s="57" t="s">
        <v>50</v>
      </c>
      <c r="D10" s="33">
        <f t="shared" si="0"/>
        <v>1908</v>
      </c>
      <c r="E10" s="33">
        <f t="shared" si="1"/>
        <v>965</v>
      </c>
      <c r="F10" s="33">
        <f t="shared" si="2"/>
        <v>964</v>
      </c>
      <c r="G10" s="33">
        <v>1908</v>
      </c>
      <c r="H10" s="33">
        <v>965</v>
      </c>
      <c r="I10" s="33">
        <v>964</v>
      </c>
      <c r="J10" s="33"/>
      <c r="K10" s="33"/>
      <c r="L10" s="34"/>
    </row>
    <row r="11" spans="1:12" ht="12">
      <c r="A11" s="67"/>
      <c r="B11" s="152"/>
      <c r="C11" s="57" t="s">
        <v>53</v>
      </c>
      <c r="D11" s="33">
        <f t="shared" si="0"/>
        <v>29339</v>
      </c>
      <c r="E11" s="33">
        <f t="shared" si="1"/>
        <v>29841</v>
      </c>
      <c r="F11" s="33">
        <f t="shared" si="2"/>
        <v>13793</v>
      </c>
      <c r="G11" s="33">
        <v>26905</v>
      </c>
      <c r="H11" s="33">
        <v>29441</v>
      </c>
      <c r="I11" s="33">
        <v>13393</v>
      </c>
      <c r="J11" s="33">
        <v>2434</v>
      </c>
      <c r="K11" s="33">
        <v>400</v>
      </c>
      <c r="L11" s="34">
        <v>400</v>
      </c>
    </row>
    <row r="12" spans="1:12" ht="12">
      <c r="A12" s="67"/>
      <c r="B12" s="152"/>
      <c r="C12" s="57" t="s">
        <v>88</v>
      </c>
      <c r="D12" s="33">
        <f t="shared" si="0"/>
        <v>3270</v>
      </c>
      <c r="E12" s="33">
        <f t="shared" si="1"/>
        <v>131</v>
      </c>
      <c r="F12" s="33">
        <f t="shared" si="2"/>
        <v>131</v>
      </c>
      <c r="G12" s="33"/>
      <c r="H12" s="33"/>
      <c r="I12" s="33"/>
      <c r="J12" s="33">
        <v>3270</v>
      </c>
      <c r="K12" s="33">
        <v>131</v>
      </c>
      <c r="L12" s="34">
        <v>131</v>
      </c>
    </row>
    <row r="13" spans="1:12" ht="12">
      <c r="A13" s="67"/>
      <c r="B13" s="152"/>
      <c r="C13" s="57" t="s">
        <v>252</v>
      </c>
      <c r="D13" s="33">
        <f t="shared" si="0"/>
        <v>450</v>
      </c>
      <c r="E13" s="33">
        <f t="shared" si="1"/>
        <v>1889</v>
      </c>
      <c r="F13" s="33">
        <f t="shared" si="2"/>
        <v>2124</v>
      </c>
      <c r="G13" s="33">
        <v>450</v>
      </c>
      <c r="H13" s="33">
        <v>1889</v>
      </c>
      <c r="I13" s="33">
        <v>2124</v>
      </c>
      <c r="J13" s="33"/>
      <c r="K13" s="33"/>
      <c r="L13" s="34"/>
    </row>
    <row r="14" spans="1:12" s="117" customFormat="1" ht="12">
      <c r="A14" s="114"/>
      <c r="B14" s="152"/>
      <c r="C14" s="115" t="s">
        <v>66</v>
      </c>
      <c r="D14" s="115">
        <f t="shared" si="0"/>
        <v>2</v>
      </c>
      <c r="E14" s="115">
        <f t="shared" si="1"/>
        <v>1.5</v>
      </c>
      <c r="F14" s="115">
        <f t="shared" si="2"/>
        <v>1.5</v>
      </c>
      <c r="G14" s="115">
        <v>2</v>
      </c>
      <c r="H14" s="115">
        <v>1.5</v>
      </c>
      <c r="I14" s="115">
        <v>1.5</v>
      </c>
      <c r="J14" s="115">
        <v>0</v>
      </c>
      <c r="K14" s="115"/>
      <c r="L14" s="116"/>
    </row>
    <row r="15" spans="1:12" ht="12">
      <c r="A15" s="67"/>
      <c r="B15" s="57"/>
      <c r="C15" s="57"/>
      <c r="D15" s="33"/>
      <c r="E15" s="33"/>
      <c r="F15" s="33"/>
      <c r="G15" s="33"/>
      <c r="H15" s="33"/>
      <c r="I15" s="33"/>
      <c r="J15" s="33"/>
      <c r="K15" s="33"/>
      <c r="L15" s="34"/>
    </row>
    <row r="16" spans="1:13" ht="12" customHeight="1">
      <c r="A16" s="55">
        <v>11</v>
      </c>
      <c r="B16" s="152" t="s">
        <v>86</v>
      </c>
      <c r="C16" s="56" t="s">
        <v>62</v>
      </c>
      <c r="D16" s="36">
        <f aca="true" t="shared" si="4" ref="D16:D24">G16+J16</f>
        <v>5882</v>
      </c>
      <c r="E16" s="36">
        <f aca="true" t="shared" si="5" ref="E16:E24">H16+K16</f>
        <v>7799</v>
      </c>
      <c r="F16" s="36">
        <f aca="true" t="shared" si="6" ref="F16:F24">I16+L16</f>
        <v>7799</v>
      </c>
      <c r="G16" s="36">
        <f aca="true" t="shared" si="7" ref="G16:L16">G17+G18+G19+G20+G21+G22+G23</f>
        <v>5882</v>
      </c>
      <c r="H16" s="36">
        <f t="shared" si="7"/>
        <v>5799</v>
      </c>
      <c r="I16" s="36">
        <f t="shared" si="7"/>
        <v>5799</v>
      </c>
      <c r="J16" s="36">
        <f t="shared" si="7"/>
        <v>0</v>
      </c>
      <c r="K16" s="36">
        <f t="shared" si="7"/>
        <v>2000</v>
      </c>
      <c r="L16" s="37">
        <f t="shared" si="7"/>
        <v>2000</v>
      </c>
      <c r="M16" s="75">
        <f>F16/E16</f>
        <v>1</v>
      </c>
    </row>
    <row r="17" spans="1:12" ht="12">
      <c r="A17" s="67"/>
      <c r="B17" s="152"/>
      <c r="C17" s="57" t="s">
        <v>63</v>
      </c>
      <c r="D17" s="33">
        <f t="shared" si="4"/>
        <v>0</v>
      </c>
      <c r="E17" s="33">
        <f t="shared" si="5"/>
        <v>0</v>
      </c>
      <c r="F17" s="33">
        <f t="shared" si="6"/>
        <v>0</v>
      </c>
      <c r="G17" s="33"/>
      <c r="H17" s="33"/>
      <c r="I17" s="33"/>
      <c r="J17" s="33"/>
      <c r="K17" s="33"/>
      <c r="L17" s="34"/>
    </row>
    <row r="18" spans="1:12" ht="12">
      <c r="A18" s="67"/>
      <c r="B18" s="152"/>
      <c r="C18" s="57" t="s">
        <v>64</v>
      </c>
      <c r="D18" s="33">
        <f t="shared" si="4"/>
        <v>0</v>
      </c>
      <c r="E18" s="33">
        <f t="shared" si="5"/>
        <v>0</v>
      </c>
      <c r="F18" s="33">
        <f t="shared" si="6"/>
        <v>0</v>
      </c>
      <c r="G18" s="33"/>
      <c r="H18" s="33"/>
      <c r="I18" s="33"/>
      <c r="J18" s="33"/>
      <c r="K18" s="33"/>
      <c r="L18" s="34"/>
    </row>
    <row r="19" spans="1:12" ht="12">
      <c r="A19" s="67"/>
      <c r="B19" s="152"/>
      <c r="C19" s="57" t="s">
        <v>65</v>
      </c>
      <c r="D19" s="33">
        <f t="shared" si="4"/>
        <v>5882</v>
      </c>
      <c r="E19" s="33">
        <f t="shared" si="5"/>
        <v>5798</v>
      </c>
      <c r="F19" s="33">
        <f t="shared" si="6"/>
        <v>5798</v>
      </c>
      <c r="G19" s="33">
        <f>350+94+1688+3750</f>
        <v>5882</v>
      </c>
      <c r="H19" s="33">
        <v>5798</v>
      </c>
      <c r="I19" s="33">
        <v>5798</v>
      </c>
      <c r="J19" s="33"/>
      <c r="K19" s="33"/>
      <c r="L19" s="34"/>
    </row>
    <row r="20" spans="1:12" ht="12">
      <c r="A20" s="67"/>
      <c r="B20" s="152"/>
      <c r="C20" s="57" t="s">
        <v>50</v>
      </c>
      <c r="D20" s="33">
        <f t="shared" si="4"/>
        <v>0</v>
      </c>
      <c r="E20" s="33">
        <f t="shared" si="5"/>
        <v>1</v>
      </c>
      <c r="F20" s="33">
        <f t="shared" si="6"/>
        <v>1</v>
      </c>
      <c r="G20" s="33"/>
      <c r="H20" s="33">
        <v>1</v>
      </c>
      <c r="I20" s="33">
        <v>1</v>
      </c>
      <c r="J20" s="33"/>
      <c r="K20" s="33"/>
      <c r="L20" s="34"/>
    </row>
    <row r="21" spans="1:12" ht="12">
      <c r="A21" s="67"/>
      <c r="B21" s="152"/>
      <c r="C21" s="57" t="s">
        <v>53</v>
      </c>
      <c r="D21" s="33">
        <f t="shared" si="4"/>
        <v>0</v>
      </c>
      <c r="E21" s="33">
        <f t="shared" si="5"/>
        <v>0</v>
      </c>
      <c r="F21" s="33">
        <f t="shared" si="6"/>
        <v>0</v>
      </c>
      <c r="G21" s="33"/>
      <c r="H21" s="33"/>
      <c r="I21" s="33"/>
      <c r="J21" s="33"/>
      <c r="K21" s="33"/>
      <c r="L21" s="34"/>
    </row>
    <row r="22" spans="1:12" ht="12">
      <c r="A22" s="67"/>
      <c r="B22" s="152"/>
      <c r="C22" s="57" t="s">
        <v>88</v>
      </c>
      <c r="D22" s="33">
        <f t="shared" si="4"/>
        <v>0</v>
      </c>
      <c r="E22" s="33">
        <f t="shared" si="5"/>
        <v>2000</v>
      </c>
      <c r="F22" s="33">
        <f t="shared" si="6"/>
        <v>2000</v>
      </c>
      <c r="G22" s="33"/>
      <c r="H22" s="33"/>
      <c r="I22" s="33"/>
      <c r="J22" s="33"/>
      <c r="K22" s="33">
        <v>2000</v>
      </c>
      <c r="L22" s="34">
        <v>2000</v>
      </c>
    </row>
    <row r="23" spans="1:12" ht="12">
      <c r="A23" s="67"/>
      <c r="B23" s="152"/>
      <c r="C23" s="57" t="s">
        <v>253</v>
      </c>
      <c r="D23" s="33">
        <f t="shared" si="4"/>
        <v>0</v>
      </c>
      <c r="E23" s="33">
        <f t="shared" si="5"/>
        <v>0</v>
      </c>
      <c r="F23" s="33">
        <f t="shared" si="6"/>
        <v>0</v>
      </c>
      <c r="G23" s="33"/>
      <c r="H23" s="33"/>
      <c r="I23" s="33"/>
      <c r="J23" s="33"/>
      <c r="K23" s="33"/>
      <c r="L23" s="34"/>
    </row>
    <row r="24" spans="1:12" ht="12">
      <c r="A24" s="67"/>
      <c r="B24" s="152"/>
      <c r="C24" s="57" t="s">
        <v>66</v>
      </c>
      <c r="D24" s="33">
        <f t="shared" si="4"/>
        <v>0</v>
      </c>
      <c r="E24" s="33">
        <f t="shared" si="5"/>
        <v>0</v>
      </c>
      <c r="F24" s="33">
        <f t="shared" si="6"/>
        <v>0</v>
      </c>
      <c r="G24" s="33"/>
      <c r="H24" s="33"/>
      <c r="I24" s="33"/>
      <c r="J24" s="33"/>
      <c r="K24" s="33"/>
      <c r="L24" s="34"/>
    </row>
    <row r="25" spans="1:12" ht="12">
      <c r="A25" s="67"/>
      <c r="B25" s="57"/>
      <c r="C25" s="57"/>
      <c r="D25" s="33"/>
      <c r="E25" s="33"/>
      <c r="F25" s="33"/>
      <c r="G25" s="33"/>
      <c r="H25" s="33"/>
      <c r="I25" s="33"/>
      <c r="J25" s="33"/>
      <c r="K25" s="33"/>
      <c r="L25" s="34"/>
    </row>
    <row r="26" spans="1:13" ht="12" customHeight="1">
      <c r="A26" s="67">
        <v>12</v>
      </c>
      <c r="B26" s="153" t="s">
        <v>254</v>
      </c>
      <c r="C26" s="56" t="s">
        <v>62</v>
      </c>
      <c r="D26" s="36">
        <f aca="true" t="shared" si="8" ref="D26:D34">G26+J26</f>
        <v>38119</v>
      </c>
      <c r="E26" s="36">
        <f aca="true" t="shared" si="9" ref="E26:E34">H26+K26</f>
        <v>27975</v>
      </c>
      <c r="F26" s="36">
        <f aca="true" t="shared" si="10" ref="F26:F34">I26+L26</f>
        <v>27988</v>
      </c>
      <c r="G26" s="36">
        <f aca="true" t="shared" si="11" ref="G26:L26">G27+G28+G29+G30+G31+G32+G33</f>
        <v>38119</v>
      </c>
      <c r="H26" s="36">
        <f t="shared" si="11"/>
        <v>27975</v>
      </c>
      <c r="I26" s="36">
        <f t="shared" si="11"/>
        <v>27988</v>
      </c>
      <c r="J26" s="36">
        <f t="shared" si="11"/>
        <v>0</v>
      </c>
      <c r="K26" s="36">
        <f t="shared" si="11"/>
        <v>0</v>
      </c>
      <c r="L26" s="37">
        <f t="shared" si="11"/>
        <v>0</v>
      </c>
      <c r="M26" s="75">
        <f>F26/E26</f>
        <v>1.0004647006255585</v>
      </c>
    </row>
    <row r="27" spans="1:12" ht="12">
      <c r="A27" s="67"/>
      <c r="B27" s="153"/>
      <c r="C27" s="57" t="s">
        <v>63</v>
      </c>
      <c r="D27" s="33">
        <f t="shared" si="8"/>
        <v>22932</v>
      </c>
      <c r="E27" s="33">
        <f t="shared" si="9"/>
        <v>13356</v>
      </c>
      <c r="F27" s="33">
        <f t="shared" si="10"/>
        <v>13356</v>
      </c>
      <c r="G27" s="33">
        <v>22932</v>
      </c>
      <c r="H27" s="33">
        <v>13356</v>
      </c>
      <c r="I27" s="33">
        <v>13356</v>
      </c>
      <c r="J27" s="33"/>
      <c r="K27" s="33"/>
      <c r="L27" s="34"/>
    </row>
    <row r="28" spans="1:12" ht="12">
      <c r="A28" s="67"/>
      <c r="B28" s="153"/>
      <c r="C28" s="57" t="s">
        <v>64</v>
      </c>
      <c r="D28" s="33">
        <f t="shared" si="8"/>
        <v>3167</v>
      </c>
      <c r="E28" s="33">
        <f t="shared" si="9"/>
        <v>1871</v>
      </c>
      <c r="F28" s="33">
        <f t="shared" si="10"/>
        <v>1871</v>
      </c>
      <c r="G28" s="33">
        <v>3167</v>
      </c>
      <c r="H28" s="33">
        <v>1871</v>
      </c>
      <c r="I28" s="33">
        <v>1871</v>
      </c>
      <c r="J28" s="33"/>
      <c r="K28" s="33"/>
      <c r="L28" s="34"/>
    </row>
    <row r="29" spans="1:12" ht="12">
      <c r="A29" s="67"/>
      <c r="B29" s="153"/>
      <c r="C29" s="57" t="s">
        <v>65</v>
      </c>
      <c r="D29" s="33">
        <f t="shared" si="8"/>
        <v>0</v>
      </c>
      <c r="E29" s="33">
        <f t="shared" si="9"/>
        <v>239</v>
      </c>
      <c r="F29" s="33">
        <f t="shared" si="10"/>
        <v>239</v>
      </c>
      <c r="G29" s="33"/>
      <c r="H29" s="33">
        <v>239</v>
      </c>
      <c r="I29" s="33">
        <v>239</v>
      </c>
      <c r="J29" s="33"/>
      <c r="K29" s="33"/>
      <c r="L29" s="34"/>
    </row>
    <row r="30" spans="1:12" ht="12">
      <c r="A30" s="67"/>
      <c r="B30" s="153"/>
      <c r="C30" s="57" t="s">
        <v>50</v>
      </c>
      <c r="D30" s="33">
        <f t="shared" si="8"/>
        <v>0</v>
      </c>
      <c r="E30" s="33">
        <f t="shared" si="9"/>
        <v>0</v>
      </c>
      <c r="F30" s="33">
        <f t="shared" si="10"/>
        <v>0</v>
      </c>
      <c r="G30" s="33"/>
      <c r="H30" s="33"/>
      <c r="I30" s="33"/>
      <c r="J30" s="33"/>
      <c r="K30" s="33"/>
      <c r="L30" s="34"/>
    </row>
    <row r="31" spans="1:12" ht="12">
      <c r="A31" s="67"/>
      <c r="B31" s="153"/>
      <c r="C31" s="57" t="s">
        <v>53</v>
      </c>
      <c r="D31" s="33">
        <f t="shared" si="8"/>
        <v>12020</v>
      </c>
      <c r="E31" s="33">
        <f t="shared" si="9"/>
        <v>12509</v>
      </c>
      <c r="F31" s="33">
        <f t="shared" si="10"/>
        <v>12507</v>
      </c>
      <c r="G31" s="33">
        <f>2629+1951+6644+129+50+412+205</f>
        <v>12020</v>
      </c>
      <c r="H31" s="33">
        <v>12509</v>
      </c>
      <c r="I31" s="33">
        <v>12507</v>
      </c>
      <c r="J31" s="33"/>
      <c r="K31" s="33"/>
      <c r="L31" s="34"/>
    </row>
    <row r="32" spans="1:12" ht="12">
      <c r="A32" s="67"/>
      <c r="B32" s="153"/>
      <c r="C32" s="57" t="s">
        <v>88</v>
      </c>
      <c r="D32" s="33">
        <f t="shared" si="8"/>
        <v>0</v>
      </c>
      <c r="E32" s="33">
        <f t="shared" si="9"/>
        <v>0</v>
      </c>
      <c r="F32" s="33">
        <f t="shared" si="10"/>
        <v>0</v>
      </c>
      <c r="G32" s="33"/>
      <c r="H32" s="33"/>
      <c r="I32" s="33"/>
      <c r="J32" s="33"/>
      <c r="K32" s="33"/>
      <c r="L32" s="34"/>
    </row>
    <row r="33" spans="1:12" ht="12">
      <c r="A33" s="67"/>
      <c r="B33" s="153"/>
      <c r="C33" s="57" t="s">
        <v>253</v>
      </c>
      <c r="D33" s="33">
        <f t="shared" si="8"/>
        <v>0</v>
      </c>
      <c r="E33" s="33">
        <f t="shared" si="9"/>
        <v>0</v>
      </c>
      <c r="F33" s="33">
        <f t="shared" si="10"/>
        <v>15</v>
      </c>
      <c r="G33" s="33"/>
      <c r="H33" s="33"/>
      <c r="I33" s="33">
        <v>15</v>
      </c>
      <c r="J33" s="33"/>
      <c r="K33" s="33"/>
      <c r="L33" s="34"/>
    </row>
    <row r="34" spans="1:12" s="117" customFormat="1" ht="12">
      <c r="A34" s="114"/>
      <c r="B34" s="153"/>
      <c r="C34" s="115" t="s">
        <v>66</v>
      </c>
      <c r="D34" s="115">
        <f t="shared" si="8"/>
        <v>34</v>
      </c>
      <c r="E34" s="115">
        <f t="shared" si="9"/>
        <v>34</v>
      </c>
      <c r="F34" s="115">
        <f t="shared" si="10"/>
        <v>16.04</v>
      </c>
      <c r="G34" s="115">
        <v>34</v>
      </c>
      <c r="H34" s="115">
        <v>34</v>
      </c>
      <c r="I34" s="115">
        <v>16.04</v>
      </c>
      <c r="J34" s="115"/>
      <c r="K34" s="115"/>
      <c r="L34" s="116"/>
    </row>
    <row r="35" spans="1:12" ht="12">
      <c r="A35" s="72"/>
      <c r="B35" s="119"/>
      <c r="C35" s="61"/>
      <c r="D35" s="48"/>
      <c r="E35" s="48"/>
      <c r="F35" s="48"/>
      <c r="G35" s="48"/>
      <c r="H35" s="48"/>
      <c r="I35" s="48"/>
      <c r="J35" s="48"/>
      <c r="K35" s="48"/>
      <c r="L35" s="49"/>
    </row>
    <row r="36" spans="1:12" ht="12">
      <c r="A36" s="66"/>
      <c r="B36" s="54"/>
      <c r="C36" s="54"/>
      <c r="D36" s="30"/>
      <c r="E36" s="30"/>
      <c r="F36" s="30"/>
      <c r="G36" s="30"/>
      <c r="H36" s="30"/>
      <c r="I36" s="30"/>
      <c r="J36" s="30"/>
      <c r="K36" s="30"/>
      <c r="L36" s="31"/>
    </row>
    <row r="37" spans="1:13" ht="12">
      <c r="A37" s="55">
        <v>13</v>
      </c>
      <c r="B37" s="152" t="s">
        <v>201</v>
      </c>
      <c r="C37" s="56" t="s">
        <v>62</v>
      </c>
      <c r="D37" s="36">
        <f aca="true" t="shared" si="12" ref="D37:D45">G37+J37</f>
        <v>3360</v>
      </c>
      <c r="E37" s="36">
        <f aca="true" t="shared" si="13" ref="E37:E45">H37+K37</f>
        <v>2850</v>
      </c>
      <c r="F37" s="36">
        <f aca="true" t="shared" si="14" ref="F37:F45">I37+L37</f>
        <v>2850</v>
      </c>
      <c r="G37" s="36">
        <f aca="true" t="shared" si="15" ref="G37:L37">G38+G39+G40+G41+G42+G43+G44</f>
        <v>3360</v>
      </c>
      <c r="H37" s="36">
        <f t="shared" si="15"/>
        <v>2850</v>
      </c>
      <c r="I37" s="36">
        <f t="shared" si="15"/>
        <v>2850</v>
      </c>
      <c r="J37" s="36">
        <f t="shared" si="15"/>
        <v>0</v>
      </c>
      <c r="K37" s="36">
        <f t="shared" si="15"/>
        <v>0</v>
      </c>
      <c r="L37" s="37">
        <f t="shared" si="15"/>
        <v>0</v>
      </c>
      <c r="M37" s="75">
        <f>F37/E37</f>
        <v>1</v>
      </c>
    </row>
    <row r="38" spans="1:12" ht="12">
      <c r="A38" s="67"/>
      <c r="B38" s="152"/>
      <c r="C38" s="57" t="s">
        <v>63</v>
      </c>
      <c r="D38" s="33">
        <f t="shared" si="12"/>
        <v>1849</v>
      </c>
      <c r="E38" s="33">
        <f t="shared" si="13"/>
        <v>1589</v>
      </c>
      <c r="F38" s="33">
        <f t="shared" si="14"/>
        <v>1589</v>
      </c>
      <c r="G38" s="33">
        <v>1849</v>
      </c>
      <c r="H38" s="33">
        <v>1589</v>
      </c>
      <c r="I38" s="33">
        <v>1589</v>
      </c>
      <c r="J38" s="33"/>
      <c r="K38" s="33"/>
      <c r="L38" s="34"/>
    </row>
    <row r="39" spans="1:12" ht="12">
      <c r="A39" s="67"/>
      <c r="B39" s="152"/>
      <c r="C39" s="57" t="s">
        <v>64</v>
      </c>
      <c r="D39" s="33">
        <f t="shared" si="12"/>
        <v>231</v>
      </c>
      <c r="E39" s="33">
        <f t="shared" si="13"/>
        <v>152</v>
      </c>
      <c r="F39" s="33">
        <f t="shared" si="14"/>
        <v>152</v>
      </c>
      <c r="G39" s="33">
        <v>231</v>
      </c>
      <c r="H39" s="33">
        <v>152</v>
      </c>
      <c r="I39" s="33">
        <v>152</v>
      </c>
      <c r="J39" s="33"/>
      <c r="K39" s="33"/>
      <c r="L39" s="34"/>
    </row>
    <row r="40" spans="1:12" ht="12">
      <c r="A40" s="67"/>
      <c r="B40" s="152"/>
      <c r="C40" s="57" t="s">
        <v>65</v>
      </c>
      <c r="D40" s="33">
        <f t="shared" si="12"/>
        <v>1280</v>
      </c>
      <c r="E40" s="33">
        <f t="shared" si="13"/>
        <v>1090</v>
      </c>
      <c r="F40" s="33">
        <f t="shared" si="14"/>
        <v>1090</v>
      </c>
      <c r="G40" s="33">
        <v>1280</v>
      </c>
      <c r="H40" s="33">
        <v>1090</v>
      </c>
      <c r="I40" s="33">
        <v>1090</v>
      </c>
      <c r="J40" s="33"/>
      <c r="K40" s="33"/>
      <c r="L40" s="34"/>
    </row>
    <row r="41" spans="1:12" ht="12">
      <c r="A41" s="67"/>
      <c r="B41" s="152"/>
      <c r="C41" s="57" t="s">
        <v>50</v>
      </c>
      <c r="D41" s="33">
        <f t="shared" si="12"/>
        <v>0</v>
      </c>
      <c r="E41" s="33">
        <f t="shared" si="13"/>
        <v>19</v>
      </c>
      <c r="F41" s="33">
        <f t="shared" si="14"/>
        <v>19</v>
      </c>
      <c r="G41" s="33">
        <v>0</v>
      </c>
      <c r="H41" s="33">
        <v>19</v>
      </c>
      <c r="I41" s="33">
        <v>19</v>
      </c>
      <c r="J41" s="33"/>
      <c r="K41" s="33"/>
      <c r="L41" s="34"/>
    </row>
    <row r="42" spans="1:12" ht="12">
      <c r="A42" s="67"/>
      <c r="B42" s="152"/>
      <c r="C42" s="57" t="s">
        <v>53</v>
      </c>
      <c r="D42" s="33">
        <f t="shared" si="12"/>
        <v>0</v>
      </c>
      <c r="E42" s="33">
        <f t="shared" si="13"/>
        <v>0</v>
      </c>
      <c r="F42" s="33">
        <f t="shared" si="14"/>
        <v>0</v>
      </c>
      <c r="G42" s="33"/>
      <c r="H42" s="33"/>
      <c r="I42" s="33"/>
      <c r="J42" s="33"/>
      <c r="K42" s="33"/>
      <c r="L42" s="34"/>
    </row>
    <row r="43" spans="1:12" ht="12">
      <c r="A43" s="67"/>
      <c r="B43" s="152"/>
      <c r="C43" s="57" t="s">
        <v>88</v>
      </c>
      <c r="D43" s="33">
        <f t="shared" si="12"/>
        <v>0</v>
      </c>
      <c r="E43" s="33">
        <f t="shared" si="13"/>
        <v>0</v>
      </c>
      <c r="F43" s="33">
        <f t="shared" si="14"/>
        <v>0</v>
      </c>
      <c r="G43" s="33"/>
      <c r="H43" s="33"/>
      <c r="I43" s="33"/>
      <c r="J43" s="33"/>
      <c r="K43" s="33"/>
      <c r="L43" s="34"/>
    </row>
    <row r="44" spans="1:12" ht="12">
      <c r="A44" s="67"/>
      <c r="B44" s="152"/>
      <c r="C44" s="57" t="s">
        <v>253</v>
      </c>
      <c r="D44" s="33">
        <f t="shared" si="12"/>
        <v>0</v>
      </c>
      <c r="E44" s="33">
        <f t="shared" si="13"/>
        <v>0</v>
      </c>
      <c r="F44" s="33">
        <f t="shared" si="14"/>
        <v>0</v>
      </c>
      <c r="G44" s="33"/>
      <c r="H44" s="33"/>
      <c r="I44" s="33"/>
      <c r="J44" s="33"/>
      <c r="K44" s="33"/>
      <c r="L44" s="34"/>
    </row>
    <row r="45" spans="1:12" s="117" customFormat="1" ht="12">
      <c r="A45" s="114"/>
      <c r="B45" s="152"/>
      <c r="C45" s="115" t="s">
        <v>66</v>
      </c>
      <c r="D45" s="115">
        <f t="shared" si="12"/>
        <v>1</v>
      </c>
      <c r="E45" s="115">
        <f t="shared" si="13"/>
        <v>1</v>
      </c>
      <c r="F45" s="115">
        <f t="shared" si="14"/>
        <v>1</v>
      </c>
      <c r="G45" s="115">
        <v>1</v>
      </c>
      <c r="H45" s="115">
        <v>1</v>
      </c>
      <c r="I45" s="115">
        <v>1</v>
      </c>
      <c r="J45" s="115"/>
      <c r="K45" s="115"/>
      <c r="L45" s="116"/>
    </row>
    <row r="46" spans="1:12" ht="12">
      <c r="A46" s="67"/>
      <c r="B46" s="57"/>
      <c r="C46" s="57"/>
      <c r="D46" s="33"/>
      <c r="E46" s="33"/>
      <c r="F46" s="33"/>
      <c r="G46" s="33"/>
      <c r="H46" s="33"/>
      <c r="I46" s="33"/>
      <c r="J46" s="33"/>
      <c r="K46" s="33"/>
      <c r="L46" s="34"/>
    </row>
    <row r="47" spans="1:13" ht="12" customHeight="1">
      <c r="A47" s="67">
        <v>14</v>
      </c>
      <c r="B47" s="152" t="s">
        <v>242</v>
      </c>
      <c r="C47" s="56" t="s">
        <v>62</v>
      </c>
      <c r="D47" s="36">
        <f aca="true" t="shared" si="16" ref="D47:D55">G47+J47</f>
        <v>17432</v>
      </c>
      <c r="E47" s="36">
        <f aca="true" t="shared" si="17" ref="E47:E55">H47+K47</f>
        <v>17298</v>
      </c>
      <c r="F47" s="36">
        <f aca="true" t="shared" si="18" ref="F47:F55">I47+L47</f>
        <v>17298</v>
      </c>
      <c r="G47" s="36">
        <f aca="true" t="shared" si="19" ref="G47:L47">G48+G49+G50+G51+G52+G53+G54</f>
        <v>17432</v>
      </c>
      <c r="H47" s="36">
        <f t="shared" si="19"/>
        <v>17298</v>
      </c>
      <c r="I47" s="36">
        <f t="shared" si="19"/>
        <v>17298</v>
      </c>
      <c r="J47" s="36">
        <f t="shared" si="19"/>
        <v>0</v>
      </c>
      <c r="K47" s="36">
        <f t="shared" si="19"/>
        <v>0</v>
      </c>
      <c r="L47" s="37">
        <f t="shared" si="19"/>
        <v>0</v>
      </c>
      <c r="M47" s="75">
        <f>F47/E47</f>
        <v>1</v>
      </c>
    </row>
    <row r="48" spans="1:12" ht="12">
      <c r="A48" s="67"/>
      <c r="B48" s="152"/>
      <c r="C48" s="57" t="s">
        <v>63</v>
      </c>
      <c r="D48" s="33">
        <f t="shared" si="16"/>
        <v>6337</v>
      </c>
      <c r="E48" s="33">
        <f t="shared" si="17"/>
        <v>6129</v>
      </c>
      <c r="F48" s="33">
        <f t="shared" si="18"/>
        <v>6129</v>
      </c>
      <c r="G48" s="33">
        <v>6337</v>
      </c>
      <c r="H48" s="33">
        <v>6129</v>
      </c>
      <c r="I48" s="33">
        <v>6129</v>
      </c>
      <c r="J48" s="33"/>
      <c r="K48" s="33"/>
      <c r="L48" s="34"/>
    </row>
    <row r="49" spans="1:12" ht="12">
      <c r="A49" s="67"/>
      <c r="B49" s="152"/>
      <c r="C49" s="57" t="s">
        <v>64</v>
      </c>
      <c r="D49" s="33">
        <f t="shared" si="16"/>
        <v>1548</v>
      </c>
      <c r="E49" s="33">
        <f t="shared" si="17"/>
        <v>1580</v>
      </c>
      <c r="F49" s="33">
        <f t="shared" si="18"/>
        <v>1580</v>
      </c>
      <c r="G49" s="33">
        <v>1548</v>
      </c>
      <c r="H49" s="33">
        <v>1580</v>
      </c>
      <c r="I49" s="33">
        <v>1580</v>
      </c>
      <c r="J49" s="33"/>
      <c r="K49" s="33"/>
      <c r="L49" s="34"/>
    </row>
    <row r="50" spans="1:12" ht="12">
      <c r="A50" s="67"/>
      <c r="B50" s="152"/>
      <c r="C50" s="57" t="s">
        <v>65</v>
      </c>
      <c r="D50" s="33">
        <f t="shared" si="16"/>
        <v>9457</v>
      </c>
      <c r="E50" s="33">
        <f t="shared" si="17"/>
        <v>9513</v>
      </c>
      <c r="F50" s="33">
        <f t="shared" si="18"/>
        <v>9513</v>
      </c>
      <c r="G50" s="33">
        <v>9457</v>
      </c>
      <c r="H50" s="33">
        <v>9513</v>
      </c>
      <c r="I50" s="33">
        <v>9513</v>
      </c>
      <c r="J50" s="33"/>
      <c r="K50" s="33"/>
      <c r="L50" s="34"/>
    </row>
    <row r="51" spans="1:12" ht="12">
      <c r="A51" s="67"/>
      <c r="B51" s="152"/>
      <c r="C51" s="57" t="s">
        <v>50</v>
      </c>
      <c r="D51" s="33">
        <f t="shared" si="16"/>
        <v>90</v>
      </c>
      <c r="E51" s="33">
        <f t="shared" si="17"/>
        <v>76</v>
      </c>
      <c r="F51" s="33">
        <f t="shared" si="18"/>
        <v>76</v>
      </c>
      <c r="G51" s="33">
        <v>90</v>
      </c>
      <c r="H51" s="33">
        <v>76</v>
      </c>
      <c r="I51" s="33">
        <v>76</v>
      </c>
      <c r="J51" s="33"/>
      <c r="K51" s="33"/>
      <c r="L51" s="34"/>
    </row>
    <row r="52" spans="1:12" ht="12">
      <c r="A52" s="67"/>
      <c r="B52" s="152"/>
      <c r="C52" s="57" t="s">
        <v>53</v>
      </c>
      <c r="D52" s="33">
        <f t="shared" si="16"/>
        <v>0</v>
      </c>
      <c r="E52" s="33">
        <f t="shared" si="17"/>
        <v>0</v>
      </c>
      <c r="F52" s="33">
        <f t="shared" si="18"/>
        <v>0</v>
      </c>
      <c r="G52" s="33"/>
      <c r="H52" s="33"/>
      <c r="I52" s="33"/>
      <c r="J52" s="33"/>
      <c r="K52" s="33"/>
      <c r="L52" s="34"/>
    </row>
    <row r="53" spans="1:12" ht="12">
      <c r="A53" s="67"/>
      <c r="B53" s="152"/>
      <c r="C53" s="57" t="s">
        <v>88</v>
      </c>
      <c r="D53" s="33">
        <f t="shared" si="16"/>
        <v>0</v>
      </c>
      <c r="E53" s="33">
        <f t="shared" si="17"/>
        <v>0</v>
      </c>
      <c r="F53" s="33">
        <f t="shared" si="18"/>
        <v>0</v>
      </c>
      <c r="G53" s="33"/>
      <c r="H53" s="33"/>
      <c r="I53" s="33"/>
      <c r="J53" s="33"/>
      <c r="K53" s="33"/>
      <c r="L53" s="34"/>
    </row>
    <row r="54" spans="1:12" ht="12">
      <c r="A54" s="67"/>
      <c r="B54" s="152"/>
      <c r="C54" s="57" t="s">
        <v>253</v>
      </c>
      <c r="D54" s="33">
        <f t="shared" si="16"/>
        <v>0</v>
      </c>
      <c r="E54" s="33">
        <f t="shared" si="17"/>
        <v>0</v>
      </c>
      <c r="F54" s="33">
        <f t="shared" si="18"/>
        <v>0</v>
      </c>
      <c r="G54" s="33"/>
      <c r="H54" s="33"/>
      <c r="I54" s="33"/>
      <c r="J54" s="33"/>
      <c r="K54" s="33"/>
      <c r="L54" s="34"/>
    </row>
    <row r="55" spans="1:12" s="117" customFormat="1" ht="12">
      <c r="A55" s="114"/>
      <c r="B55" s="152"/>
      <c r="C55" s="115" t="s">
        <v>66</v>
      </c>
      <c r="D55" s="115">
        <f t="shared" si="16"/>
        <v>5</v>
      </c>
      <c r="E55" s="115">
        <f t="shared" si="17"/>
        <v>4.46</v>
      </c>
      <c r="F55" s="115">
        <f t="shared" si="18"/>
        <v>4.46</v>
      </c>
      <c r="G55" s="115">
        <v>5</v>
      </c>
      <c r="H55" s="115">
        <v>4.46</v>
      </c>
      <c r="I55" s="115">
        <v>4.46</v>
      </c>
      <c r="J55" s="115"/>
      <c r="K55" s="115"/>
      <c r="L55" s="116"/>
    </row>
    <row r="56" spans="1:12" ht="12">
      <c r="A56" s="67"/>
      <c r="B56" s="58"/>
      <c r="C56" s="57"/>
      <c r="D56" s="33"/>
      <c r="E56" s="33"/>
      <c r="F56" s="33"/>
      <c r="G56" s="33"/>
      <c r="H56" s="33"/>
      <c r="I56" s="33"/>
      <c r="J56" s="33"/>
      <c r="K56" s="33"/>
      <c r="L56" s="34"/>
    </row>
    <row r="57" spans="1:13" ht="12">
      <c r="A57" s="55">
        <v>15</v>
      </c>
      <c r="B57" s="152" t="s">
        <v>205</v>
      </c>
      <c r="C57" s="56" t="s">
        <v>62</v>
      </c>
      <c r="D57" s="36">
        <f aca="true" t="shared" si="20" ref="D57:D65">G57+J57</f>
        <v>3213</v>
      </c>
      <c r="E57" s="36">
        <f aca="true" t="shared" si="21" ref="E57:E65">H57+K57</f>
        <v>3339</v>
      </c>
      <c r="F57" s="36">
        <f aca="true" t="shared" si="22" ref="F57:F65">I57+L57</f>
        <v>3339</v>
      </c>
      <c r="G57" s="36">
        <f aca="true" t="shared" si="23" ref="G57:L57">G58+G59+G60+G61+G62+G63+G64</f>
        <v>3213</v>
      </c>
      <c r="H57" s="36">
        <f t="shared" si="23"/>
        <v>3339</v>
      </c>
      <c r="I57" s="36">
        <f t="shared" si="23"/>
        <v>3339</v>
      </c>
      <c r="J57" s="36">
        <f t="shared" si="23"/>
        <v>0</v>
      </c>
      <c r="K57" s="36">
        <f t="shared" si="23"/>
        <v>0</v>
      </c>
      <c r="L57" s="37">
        <f t="shared" si="23"/>
        <v>0</v>
      </c>
      <c r="M57" s="75">
        <f>F57/E57</f>
        <v>1</v>
      </c>
    </row>
    <row r="58" spans="1:12" ht="12">
      <c r="A58" s="55"/>
      <c r="B58" s="152"/>
      <c r="C58" s="57" t="s">
        <v>63</v>
      </c>
      <c r="D58" s="33">
        <f t="shared" si="20"/>
        <v>1855</v>
      </c>
      <c r="E58" s="33">
        <f t="shared" si="21"/>
        <v>1749</v>
      </c>
      <c r="F58" s="33">
        <f t="shared" si="22"/>
        <v>1749</v>
      </c>
      <c r="G58" s="33">
        <v>1855</v>
      </c>
      <c r="H58" s="33">
        <v>1749</v>
      </c>
      <c r="I58" s="33">
        <v>1749</v>
      </c>
      <c r="J58" s="33"/>
      <c r="K58" s="33"/>
      <c r="L58" s="34"/>
    </row>
    <row r="59" spans="1:12" ht="12">
      <c r="A59" s="55"/>
      <c r="B59" s="152"/>
      <c r="C59" s="57" t="s">
        <v>64</v>
      </c>
      <c r="D59" s="33">
        <f t="shared" si="20"/>
        <v>509</v>
      </c>
      <c r="E59" s="33">
        <f t="shared" si="21"/>
        <v>483</v>
      </c>
      <c r="F59" s="33">
        <f t="shared" si="22"/>
        <v>483</v>
      </c>
      <c r="G59" s="33">
        <v>509</v>
      </c>
      <c r="H59" s="33">
        <v>483</v>
      </c>
      <c r="I59" s="33">
        <v>483</v>
      </c>
      <c r="J59" s="33"/>
      <c r="K59" s="33"/>
      <c r="L59" s="34"/>
    </row>
    <row r="60" spans="1:12" ht="12">
      <c r="A60" s="55"/>
      <c r="B60" s="152"/>
      <c r="C60" s="57" t="s">
        <v>65</v>
      </c>
      <c r="D60" s="33">
        <f t="shared" si="20"/>
        <v>831</v>
      </c>
      <c r="E60" s="33">
        <f t="shared" si="21"/>
        <v>1082</v>
      </c>
      <c r="F60" s="33">
        <f t="shared" si="22"/>
        <v>1082</v>
      </c>
      <c r="G60" s="33">
        <v>831</v>
      </c>
      <c r="H60" s="33">
        <v>1082</v>
      </c>
      <c r="I60" s="33">
        <v>1082</v>
      </c>
      <c r="J60" s="33"/>
      <c r="K60" s="33"/>
      <c r="L60" s="34"/>
    </row>
    <row r="61" spans="1:12" ht="12">
      <c r="A61" s="55"/>
      <c r="B61" s="152"/>
      <c r="C61" s="57" t="s">
        <v>50</v>
      </c>
      <c r="D61" s="33">
        <f t="shared" si="20"/>
        <v>18</v>
      </c>
      <c r="E61" s="33">
        <f t="shared" si="21"/>
        <v>21</v>
      </c>
      <c r="F61" s="33">
        <f t="shared" si="22"/>
        <v>21</v>
      </c>
      <c r="G61" s="33">
        <v>18</v>
      </c>
      <c r="H61" s="33">
        <v>21</v>
      </c>
      <c r="I61" s="33">
        <v>21</v>
      </c>
      <c r="J61" s="33"/>
      <c r="K61" s="33"/>
      <c r="L61" s="34"/>
    </row>
    <row r="62" spans="1:12" ht="12">
      <c r="A62" s="55"/>
      <c r="B62" s="152"/>
      <c r="C62" s="57" t="s">
        <v>53</v>
      </c>
      <c r="D62" s="33">
        <f t="shared" si="20"/>
        <v>0</v>
      </c>
      <c r="E62" s="33">
        <f t="shared" si="21"/>
        <v>4</v>
      </c>
      <c r="F62" s="33">
        <f t="shared" si="22"/>
        <v>4</v>
      </c>
      <c r="G62" s="33"/>
      <c r="H62" s="33">
        <v>4</v>
      </c>
      <c r="I62" s="33">
        <v>4</v>
      </c>
      <c r="J62" s="33"/>
      <c r="K62" s="33"/>
      <c r="L62" s="34"/>
    </row>
    <row r="63" spans="1:12" ht="12">
      <c r="A63" s="55"/>
      <c r="B63" s="152"/>
      <c r="C63" s="57" t="s">
        <v>88</v>
      </c>
      <c r="D63" s="33">
        <f t="shared" si="20"/>
        <v>0</v>
      </c>
      <c r="E63" s="33">
        <f t="shared" si="21"/>
        <v>0</v>
      </c>
      <c r="F63" s="33">
        <f t="shared" si="22"/>
        <v>0</v>
      </c>
      <c r="G63" s="33"/>
      <c r="H63" s="33"/>
      <c r="I63" s="33"/>
      <c r="J63" s="33"/>
      <c r="K63" s="33"/>
      <c r="L63" s="34"/>
    </row>
    <row r="64" spans="1:12" ht="12">
      <c r="A64" s="55"/>
      <c r="B64" s="152"/>
      <c r="C64" s="57" t="s">
        <v>253</v>
      </c>
      <c r="D64" s="33">
        <f t="shared" si="20"/>
        <v>0</v>
      </c>
      <c r="E64" s="33">
        <f t="shared" si="21"/>
        <v>0</v>
      </c>
      <c r="F64" s="33">
        <f t="shared" si="22"/>
        <v>0</v>
      </c>
      <c r="G64" s="33"/>
      <c r="H64" s="33"/>
      <c r="I64" s="33"/>
      <c r="J64" s="33"/>
      <c r="K64" s="33"/>
      <c r="L64" s="34"/>
    </row>
    <row r="65" spans="1:12" s="117" customFormat="1" ht="12">
      <c r="A65" s="118"/>
      <c r="B65" s="152"/>
      <c r="C65" s="115" t="s">
        <v>66</v>
      </c>
      <c r="D65" s="115">
        <f t="shared" si="20"/>
        <v>1</v>
      </c>
      <c r="E65" s="115">
        <f t="shared" si="21"/>
        <v>1</v>
      </c>
      <c r="F65" s="115">
        <f t="shared" si="22"/>
        <v>1</v>
      </c>
      <c r="G65" s="115">
        <v>1</v>
      </c>
      <c r="H65" s="115">
        <v>1</v>
      </c>
      <c r="I65" s="115">
        <v>1</v>
      </c>
      <c r="J65" s="115"/>
      <c r="K65" s="115"/>
      <c r="L65" s="116"/>
    </row>
    <row r="66" spans="1:12" ht="12">
      <c r="A66" s="60"/>
      <c r="B66" s="120"/>
      <c r="C66" s="61"/>
      <c r="D66" s="48"/>
      <c r="E66" s="48"/>
      <c r="F66" s="48"/>
      <c r="G66" s="48"/>
      <c r="H66" s="48"/>
      <c r="I66" s="48"/>
      <c r="J66" s="48"/>
      <c r="K66" s="48"/>
      <c r="L66" s="49"/>
    </row>
    <row r="67" spans="1:12" ht="12">
      <c r="A67" s="62"/>
      <c r="B67" s="54"/>
      <c r="C67" s="54"/>
      <c r="D67" s="30"/>
      <c r="E67" s="30"/>
      <c r="F67" s="30"/>
      <c r="G67" s="30"/>
      <c r="H67" s="30"/>
      <c r="I67" s="30"/>
      <c r="J67" s="30"/>
      <c r="K67" s="30"/>
      <c r="L67" s="31"/>
    </row>
    <row r="68" spans="1:12" ht="12">
      <c r="A68" s="55">
        <v>16</v>
      </c>
      <c r="B68" s="168" t="s">
        <v>68</v>
      </c>
      <c r="C68" s="56" t="s">
        <v>62</v>
      </c>
      <c r="D68" s="36">
        <f aca="true" t="shared" si="24" ref="D68:D76">G68+J68</f>
        <v>0</v>
      </c>
      <c r="E68" s="36">
        <f aca="true" t="shared" si="25" ref="E68:E76">H68+K68</f>
        <v>0</v>
      </c>
      <c r="F68" s="36">
        <f aca="true" t="shared" si="26" ref="F68:F76">I68+L68</f>
        <v>0</v>
      </c>
      <c r="G68" s="36">
        <f aca="true" t="shared" si="27" ref="G68:L68">G69+G70+G71+G72+G73+G74+G75</f>
        <v>0</v>
      </c>
      <c r="H68" s="36">
        <f t="shared" si="27"/>
        <v>0</v>
      </c>
      <c r="I68" s="36">
        <f t="shared" si="27"/>
        <v>0</v>
      </c>
      <c r="J68" s="36">
        <f t="shared" si="27"/>
        <v>0</v>
      </c>
      <c r="K68" s="36">
        <f t="shared" si="27"/>
        <v>0</v>
      </c>
      <c r="L68" s="37">
        <f t="shared" si="27"/>
        <v>0</v>
      </c>
    </row>
    <row r="69" spans="1:12" ht="12">
      <c r="A69" s="55"/>
      <c r="B69" s="168"/>
      <c r="C69" s="57" t="s">
        <v>63</v>
      </c>
      <c r="D69" s="33">
        <f t="shared" si="24"/>
        <v>0</v>
      </c>
      <c r="E69" s="33">
        <f t="shared" si="25"/>
        <v>0</v>
      </c>
      <c r="F69" s="33">
        <f t="shared" si="26"/>
        <v>0</v>
      </c>
      <c r="G69" s="33"/>
      <c r="H69" s="33"/>
      <c r="I69" s="33"/>
      <c r="J69" s="33"/>
      <c r="K69" s="33"/>
      <c r="L69" s="34"/>
    </row>
    <row r="70" spans="1:12" ht="12">
      <c r="A70" s="55"/>
      <c r="B70" s="168"/>
      <c r="C70" s="57" t="s">
        <v>64</v>
      </c>
      <c r="D70" s="33">
        <f t="shared" si="24"/>
        <v>0</v>
      </c>
      <c r="E70" s="33">
        <f t="shared" si="25"/>
        <v>0</v>
      </c>
      <c r="F70" s="33">
        <f t="shared" si="26"/>
        <v>0</v>
      </c>
      <c r="G70" s="33"/>
      <c r="H70" s="33"/>
      <c r="I70" s="33"/>
      <c r="J70" s="33"/>
      <c r="K70" s="33"/>
      <c r="L70" s="34"/>
    </row>
    <row r="71" spans="1:12" ht="12">
      <c r="A71" s="55"/>
      <c r="B71" s="168"/>
      <c r="C71" s="57" t="s">
        <v>65</v>
      </c>
      <c r="D71" s="33">
        <f t="shared" si="24"/>
        <v>0</v>
      </c>
      <c r="E71" s="33">
        <f t="shared" si="25"/>
        <v>0</v>
      </c>
      <c r="F71" s="33">
        <f t="shared" si="26"/>
        <v>0</v>
      </c>
      <c r="G71" s="33"/>
      <c r="H71" s="33"/>
      <c r="I71" s="33"/>
      <c r="J71" s="33"/>
      <c r="K71" s="33"/>
      <c r="L71" s="34"/>
    </row>
    <row r="72" spans="1:12" ht="12">
      <c r="A72" s="55"/>
      <c r="B72" s="168"/>
      <c r="C72" s="57" t="s">
        <v>50</v>
      </c>
      <c r="D72" s="33">
        <f t="shared" si="24"/>
        <v>0</v>
      </c>
      <c r="E72" s="33">
        <f t="shared" si="25"/>
        <v>0</v>
      </c>
      <c r="F72" s="33">
        <f t="shared" si="26"/>
        <v>0</v>
      </c>
      <c r="G72" s="33"/>
      <c r="H72" s="33"/>
      <c r="I72" s="33"/>
      <c r="J72" s="33"/>
      <c r="K72" s="33"/>
      <c r="L72" s="34"/>
    </row>
    <row r="73" spans="1:12" ht="12">
      <c r="A73" s="55"/>
      <c r="B73" s="168"/>
      <c r="C73" s="57" t="s">
        <v>53</v>
      </c>
      <c r="D73" s="33">
        <f t="shared" si="24"/>
        <v>0</v>
      </c>
      <c r="E73" s="33">
        <f t="shared" si="25"/>
        <v>0</v>
      </c>
      <c r="F73" s="33">
        <f t="shared" si="26"/>
        <v>0</v>
      </c>
      <c r="G73" s="33"/>
      <c r="H73" s="33"/>
      <c r="I73" s="33"/>
      <c r="J73" s="33"/>
      <c r="K73" s="33"/>
      <c r="L73" s="34"/>
    </row>
    <row r="74" spans="1:12" ht="12">
      <c r="A74" s="55"/>
      <c r="B74" s="168"/>
      <c r="C74" s="57" t="s">
        <v>88</v>
      </c>
      <c r="D74" s="33">
        <f t="shared" si="24"/>
        <v>0</v>
      </c>
      <c r="E74" s="33">
        <f t="shared" si="25"/>
        <v>0</v>
      </c>
      <c r="F74" s="33">
        <f t="shared" si="26"/>
        <v>0</v>
      </c>
      <c r="G74" s="33"/>
      <c r="H74" s="33"/>
      <c r="I74" s="33"/>
      <c r="J74" s="33"/>
      <c r="K74" s="33"/>
      <c r="L74" s="34"/>
    </row>
    <row r="75" spans="1:12" ht="12">
      <c r="A75" s="55"/>
      <c r="B75" s="168"/>
      <c r="C75" s="57" t="s">
        <v>253</v>
      </c>
      <c r="D75" s="33">
        <f t="shared" si="24"/>
        <v>0</v>
      </c>
      <c r="E75" s="33">
        <f t="shared" si="25"/>
        <v>0</v>
      </c>
      <c r="F75" s="33">
        <f t="shared" si="26"/>
        <v>0</v>
      </c>
      <c r="G75" s="33"/>
      <c r="H75" s="33"/>
      <c r="I75" s="33"/>
      <c r="J75" s="33"/>
      <c r="K75" s="33"/>
      <c r="L75" s="34"/>
    </row>
    <row r="76" spans="1:12" ht="12">
      <c r="A76" s="55"/>
      <c r="B76" s="168"/>
      <c r="C76" s="57" t="s">
        <v>66</v>
      </c>
      <c r="D76" s="33">
        <f t="shared" si="24"/>
        <v>0</v>
      </c>
      <c r="E76" s="33">
        <f t="shared" si="25"/>
        <v>0</v>
      </c>
      <c r="F76" s="33">
        <f t="shared" si="26"/>
        <v>0</v>
      </c>
      <c r="G76" s="33"/>
      <c r="H76" s="33"/>
      <c r="I76" s="33"/>
      <c r="J76" s="33"/>
      <c r="K76" s="33"/>
      <c r="L76" s="34"/>
    </row>
    <row r="77" spans="1:12" ht="12">
      <c r="A77" s="55"/>
      <c r="B77" s="57"/>
      <c r="C77" s="57"/>
      <c r="D77" s="33"/>
      <c r="E77" s="33"/>
      <c r="F77" s="33"/>
      <c r="G77" s="33"/>
      <c r="H77" s="33"/>
      <c r="I77" s="33"/>
      <c r="J77" s="33"/>
      <c r="K77" s="33"/>
      <c r="L77" s="34"/>
    </row>
    <row r="78" spans="1:12" ht="12">
      <c r="A78" s="55"/>
      <c r="B78" s="152" t="s">
        <v>87</v>
      </c>
      <c r="C78" s="56" t="s">
        <v>62</v>
      </c>
      <c r="D78" s="36">
        <f aca="true" t="shared" si="28" ref="D78:L78">D6+D16+D26+D37+D47+D57+D68</f>
        <v>123328</v>
      </c>
      <c r="E78" s="36">
        <f t="shared" si="28"/>
        <v>111113</v>
      </c>
      <c r="F78" s="36">
        <f t="shared" si="28"/>
        <v>95314</v>
      </c>
      <c r="G78" s="36">
        <f t="shared" si="28"/>
        <v>117624</v>
      </c>
      <c r="H78" s="36">
        <f t="shared" si="28"/>
        <v>108582</v>
      </c>
      <c r="I78" s="36">
        <f t="shared" si="28"/>
        <v>92783</v>
      </c>
      <c r="J78" s="36">
        <f t="shared" si="28"/>
        <v>5704</v>
      </c>
      <c r="K78" s="36">
        <f t="shared" si="28"/>
        <v>2531</v>
      </c>
      <c r="L78" s="37">
        <f t="shared" si="28"/>
        <v>2531</v>
      </c>
    </row>
    <row r="79" spans="1:12" ht="12">
      <c r="A79" s="55"/>
      <c r="B79" s="152"/>
      <c r="C79" s="57" t="s">
        <v>63</v>
      </c>
      <c r="D79" s="33">
        <f aca="true" t="shared" si="29" ref="D79:L79">D7+D17+D27+D38+D48+D58+D69</f>
        <v>40591</v>
      </c>
      <c r="E79" s="33">
        <f t="shared" si="29"/>
        <v>28868</v>
      </c>
      <c r="F79" s="33">
        <f t="shared" si="29"/>
        <v>28867</v>
      </c>
      <c r="G79" s="33">
        <f t="shared" si="29"/>
        <v>40591</v>
      </c>
      <c r="H79" s="33">
        <f t="shared" si="29"/>
        <v>28868</v>
      </c>
      <c r="I79" s="33">
        <f t="shared" si="29"/>
        <v>28867</v>
      </c>
      <c r="J79" s="33">
        <f t="shared" si="29"/>
        <v>0</v>
      </c>
      <c r="K79" s="33">
        <f t="shared" si="29"/>
        <v>0</v>
      </c>
      <c r="L79" s="34">
        <f t="shared" si="29"/>
        <v>0</v>
      </c>
    </row>
    <row r="80" spans="1:12" ht="12">
      <c r="A80" s="55"/>
      <c r="B80" s="152"/>
      <c r="C80" s="57" t="s">
        <v>64</v>
      </c>
      <c r="D80" s="33">
        <f aca="true" t="shared" si="30" ref="D80:L80">D8+D18+D28+D39+D49+D59+D70</f>
        <v>7145</v>
      </c>
      <c r="E80" s="33">
        <f t="shared" si="30"/>
        <v>5530</v>
      </c>
      <c r="F80" s="33">
        <f t="shared" si="30"/>
        <v>5532</v>
      </c>
      <c r="G80" s="33">
        <f t="shared" si="30"/>
        <v>7145</v>
      </c>
      <c r="H80" s="33">
        <f t="shared" si="30"/>
        <v>5530</v>
      </c>
      <c r="I80" s="33">
        <f t="shared" si="30"/>
        <v>5532</v>
      </c>
      <c r="J80" s="33">
        <f t="shared" si="30"/>
        <v>0</v>
      </c>
      <c r="K80" s="33">
        <f t="shared" si="30"/>
        <v>0</v>
      </c>
      <c r="L80" s="34">
        <f t="shared" si="30"/>
        <v>0</v>
      </c>
    </row>
    <row r="81" spans="1:12" ht="12">
      <c r="A81" s="55"/>
      <c r="B81" s="152"/>
      <c r="C81" s="57" t="s">
        <v>65</v>
      </c>
      <c r="D81" s="33">
        <f aca="true" t="shared" si="31" ref="D81:L81">D9+D19+D29+D40+D50+D60+D71</f>
        <v>28497</v>
      </c>
      <c r="E81" s="33">
        <f t="shared" si="31"/>
        <v>29259</v>
      </c>
      <c r="F81" s="33">
        <f t="shared" si="31"/>
        <v>29260</v>
      </c>
      <c r="G81" s="33">
        <f t="shared" si="31"/>
        <v>28497</v>
      </c>
      <c r="H81" s="33">
        <f t="shared" si="31"/>
        <v>29259</v>
      </c>
      <c r="I81" s="33">
        <f t="shared" si="31"/>
        <v>29260</v>
      </c>
      <c r="J81" s="33">
        <f t="shared" si="31"/>
        <v>0</v>
      </c>
      <c r="K81" s="33">
        <f t="shared" si="31"/>
        <v>0</v>
      </c>
      <c r="L81" s="34">
        <f t="shared" si="31"/>
        <v>0</v>
      </c>
    </row>
    <row r="82" spans="1:12" s="76" customFormat="1" ht="12">
      <c r="A82" s="55"/>
      <c r="B82" s="152"/>
      <c r="C82" s="57" t="s">
        <v>50</v>
      </c>
      <c r="D82" s="33">
        <f aca="true" t="shared" si="32" ref="D82:L82">D10+D20+D30+D41+D51+D61+D72</f>
        <v>2016</v>
      </c>
      <c r="E82" s="33">
        <f t="shared" si="32"/>
        <v>1082</v>
      </c>
      <c r="F82" s="33">
        <f t="shared" si="32"/>
        <v>1081</v>
      </c>
      <c r="G82" s="33">
        <f t="shared" si="32"/>
        <v>2016</v>
      </c>
      <c r="H82" s="33">
        <f t="shared" si="32"/>
        <v>1082</v>
      </c>
      <c r="I82" s="33">
        <f t="shared" si="32"/>
        <v>1081</v>
      </c>
      <c r="J82" s="33">
        <f t="shared" si="32"/>
        <v>0</v>
      </c>
      <c r="K82" s="33">
        <f t="shared" si="32"/>
        <v>0</v>
      </c>
      <c r="L82" s="34">
        <f t="shared" si="32"/>
        <v>0</v>
      </c>
    </row>
    <row r="83" spans="1:12" s="77" customFormat="1" ht="12">
      <c r="A83" s="55"/>
      <c r="B83" s="152"/>
      <c r="C83" s="57" t="s">
        <v>53</v>
      </c>
      <c r="D83" s="33">
        <f aca="true" t="shared" si="33" ref="D83:L83">D11+D21+D31+D42+D52+D62+D73</f>
        <v>41359</v>
      </c>
      <c r="E83" s="33">
        <f t="shared" si="33"/>
        <v>42354</v>
      </c>
      <c r="F83" s="33">
        <f t="shared" si="33"/>
        <v>26304</v>
      </c>
      <c r="G83" s="33">
        <f t="shared" si="33"/>
        <v>38925</v>
      </c>
      <c r="H83" s="33">
        <f t="shared" si="33"/>
        <v>41954</v>
      </c>
      <c r="I83" s="33">
        <f t="shared" si="33"/>
        <v>25904</v>
      </c>
      <c r="J83" s="33">
        <f t="shared" si="33"/>
        <v>2434</v>
      </c>
      <c r="K83" s="33">
        <f t="shared" si="33"/>
        <v>400</v>
      </c>
      <c r="L83" s="34">
        <f t="shared" si="33"/>
        <v>400</v>
      </c>
    </row>
    <row r="84" spans="1:12" ht="12">
      <c r="A84" s="55"/>
      <c r="B84" s="152"/>
      <c r="C84" s="57" t="s">
        <v>88</v>
      </c>
      <c r="D84" s="33">
        <f aca="true" t="shared" si="34" ref="D84:L84">D12+D22+D32+D43+D53+D63+D74</f>
        <v>3270</v>
      </c>
      <c r="E84" s="33">
        <f t="shared" si="34"/>
        <v>2131</v>
      </c>
      <c r="F84" s="33">
        <f t="shared" si="34"/>
        <v>2131</v>
      </c>
      <c r="G84" s="33">
        <f t="shared" si="34"/>
        <v>0</v>
      </c>
      <c r="H84" s="33">
        <f t="shared" si="34"/>
        <v>0</v>
      </c>
      <c r="I84" s="33">
        <f t="shared" si="34"/>
        <v>0</v>
      </c>
      <c r="J84" s="33">
        <f t="shared" si="34"/>
        <v>3270</v>
      </c>
      <c r="K84" s="33">
        <f t="shared" si="34"/>
        <v>2131</v>
      </c>
      <c r="L84" s="34">
        <f t="shared" si="34"/>
        <v>2131</v>
      </c>
    </row>
    <row r="85" spans="1:12" ht="12">
      <c r="A85" s="55"/>
      <c r="B85" s="152"/>
      <c r="C85" s="57" t="s">
        <v>253</v>
      </c>
      <c r="D85" s="33">
        <f aca="true" t="shared" si="35" ref="D85:L85">D13+D23+D33+D44+D54+D64+D75</f>
        <v>450</v>
      </c>
      <c r="E85" s="33">
        <f t="shared" si="35"/>
        <v>1889</v>
      </c>
      <c r="F85" s="33">
        <f t="shared" si="35"/>
        <v>2139</v>
      </c>
      <c r="G85" s="33">
        <f t="shared" si="35"/>
        <v>450</v>
      </c>
      <c r="H85" s="33">
        <f t="shared" si="35"/>
        <v>1889</v>
      </c>
      <c r="I85" s="33">
        <f t="shared" si="35"/>
        <v>2139</v>
      </c>
      <c r="J85" s="33">
        <f t="shared" si="35"/>
        <v>0</v>
      </c>
      <c r="K85" s="33">
        <f t="shared" si="35"/>
        <v>0</v>
      </c>
      <c r="L85" s="34">
        <f t="shared" si="35"/>
        <v>0</v>
      </c>
    </row>
    <row r="86" spans="1:12" ht="12">
      <c r="A86" s="55"/>
      <c r="B86" s="152"/>
      <c r="C86" s="57" t="s">
        <v>66</v>
      </c>
      <c r="D86" s="33">
        <f aca="true" t="shared" si="36" ref="D86:L86">D14+D24+D34+D45+D55+D65+D76</f>
        <v>43</v>
      </c>
      <c r="E86" s="33">
        <f t="shared" si="36"/>
        <v>41.96</v>
      </c>
      <c r="F86" s="33">
        <f t="shared" si="36"/>
        <v>24</v>
      </c>
      <c r="G86" s="33">
        <f t="shared" si="36"/>
        <v>43</v>
      </c>
      <c r="H86" s="33">
        <f t="shared" si="36"/>
        <v>41.96</v>
      </c>
      <c r="I86" s="33">
        <f t="shared" si="36"/>
        <v>24</v>
      </c>
      <c r="J86" s="33">
        <f t="shared" si="36"/>
        <v>0</v>
      </c>
      <c r="K86" s="33">
        <f t="shared" si="36"/>
        <v>0</v>
      </c>
      <c r="L86" s="34">
        <f t="shared" si="36"/>
        <v>0</v>
      </c>
    </row>
    <row r="87" spans="1:12" s="76" customFormat="1" ht="11.25">
      <c r="A87" s="78"/>
      <c r="B87" s="79"/>
      <c r="C87" s="79"/>
      <c r="D87" s="63">
        <f aca="true" t="shared" si="37" ref="D87:L87">SUM(D79:D85)</f>
        <v>123328</v>
      </c>
      <c r="E87" s="63">
        <f t="shared" si="37"/>
        <v>111113</v>
      </c>
      <c r="F87" s="63">
        <f t="shared" si="37"/>
        <v>95314</v>
      </c>
      <c r="G87" s="63">
        <f t="shared" si="37"/>
        <v>117624</v>
      </c>
      <c r="H87" s="63">
        <f t="shared" si="37"/>
        <v>108582</v>
      </c>
      <c r="I87" s="63">
        <f t="shared" si="37"/>
        <v>92783</v>
      </c>
      <c r="J87" s="63">
        <f t="shared" si="37"/>
        <v>5704</v>
      </c>
      <c r="K87" s="63">
        <f t="shared" si="37"/>
        <v>2531</v>
      </c>
      <c r="L87" s="64">
        <f t="shared" si="37"/>
        <v>2531</v>
      </c>
    </row>
    <row r="88" spans="1:12" ht="12">
      <c r="A88" s="60"/>
      <c r="B88" s="61"/>
      <c r="C88" s="61"/>
      <c r="D88" s="48"/>
      <c r="E88" s="48"/>
      <c r="F88" s="48"/>
      <c r="G88" s="48"/>
      <c r="H88" s="48"/>
      <c r="I88" s="48"/>
      <c r="J88" s="48"/>
      <c r="K88" s="61"/>
      <c r="L88" s="49"/>
    </row>
  </sheetData>
  <mergeCells count="21">
    <mergeCell ref="I3:I4"/>
    <mergeCell ref="L3:L4"/>
    <mergeCell ref="G1:I2"/>
    <mergeCell ref="J1:L2"/>
    <mergeCell ref="G4:H4"/>
    <mergeCell ref="J4:K4"/>
    <mergeCell ref="C1:C4"/>
    <mergeCell ref="A3:A4"/>
    <mergeCell ref="B3:B4"/>
    <mergeCell ref="D4:E4"/>
    <mergeCell ref="A1:B2"/>
    <mergeCell ref="D1:F2"/>
    <mergeCell ref="F3:F4"/>
    <mergeCell ref="B6:B14"/>
    <mergeCell ref="B16:B24"/>
    <mergeCell ref="B26:B34"/>
    <mergeCell ref="B37:B45"/>
    <mergeCell ref="B47:B55"/>
    <mergeCell ref="B57:B65"/>
    <mergeCell ref="B68:B76"/>
    <mergeCell ref="B78:B86"/>
  </mergeCells>
  <printOptions horizontalCentered="1"/>
  <pageMargins left="0.4330708661417323" right="0.2362204724409449" top="0.984251968503937" bottom="0.4724409448818898" header="0.35433070866141736" footer="0.2755905511811024"/>
  <pageSetup horizontalDpi="600" verticalDpi="600" orientation="landscape" paperSize="9" r:id="rId1"/>
  <headerFooter alignWithMargins="0">
    <oddHeader>&amp;C
&amp;"Times New Roman,Félkövér dőlt"&amp;12Tiszagyulaháza község 2010.évi költségvetési kiadásainak teljesítése kiadási jogcímenként és költségvetési címenként&amp;"Arial,Normál"&amp;10
&amp;R&amp;"Times New Roman,Dőlt"&amp;8 4.számú melléklet
adatok ezer forintban</oddHeader>
    <oddFooter>&amp;C&amp;"Times New Roman,Dőlt"&amp;8&amp;P. oldal</oddFooter>
  </headerFooter>
  <rowBreaks count="2" manualBreakCount="2">
    <brk id="35" max="255" man="1"/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G18" sqref="G18"/>
    </sheetView>
  </sheetViews>
  <sheetFormatPr defaultColWidth="9.00390625" defaultRowHeight="12.75"/>
  <cols>
    <col min="1" max="1" width="4.75390625" style="80" customWidth="1"/>
    <col min="2" max="2" width="21.875" style="80" customWidth="1"/>
    <col min="3" max="3" width="30.625" style="80" bestFit="1" customWidth="1"/>
    <col min="4" max="4" width="14.125" style="80" customWidth="1"/>
    <col min="5" max="5" width="14.125" style="50" customWidth="1"/>
    <col min="6" max="6" width="14.25390625" style="50" customWidth="1"/>
    <col min="7" max="16384" width="9.125" style="80" customWidth="1"/>
  </cols>
  <sheetData>
    <row r="1" spans="1:6" ht="12.75" customHeight="1">
      <c r="A1" s="193" t="s">
        <v>25</v>
      </c>
      <c r="B1" s="190"/>
      <c r="C1" s="189" t="s">
        <v>78</v>
      </c>
      <c r="D1" s="190"/>
      <c r="E1" s="190"/>
      <c r="F1" s="179"/>
    </row>
    <row r="2" spans="1:6" ht="12">
      <c r="A2" s="194"/>
      <c r="B2" s="191"/>
      <c r="C2" s="191"/>
      <c r="D2" s="191"/>
      <c r="E2" s="191"/>
      <c r="F2" s="180"/>
    </row>
    <row r="3" spans="1:6" ht="12.75" customHeight="1">
      <c r="A3" s="195" t="s">
        <v>67</v>
      </c>
      <c r="B3" s="191" t="s">
        <v>0</v>
      </c>
      <c r="C3" s="191" t="s">
        <v>77</v>
      </c>
      <c r="D3" s="191" t="s">
        <v>90</v>
      </c>
      <c r="E3" s="158" t="s">
        <v>93</v>
      </c>
      <c r="F3" s="186" t="s">
        <v>233</v>
      </c>
    </row>
    <row r="4" spans="1:6" ht="12" customHeight="1">
      <c r="A4" s="195"/>
      <c r="B4" s="191"/>
      <c r="C4" s="191"/>
      <c r="D4" s="191"/>
      <c r="E4" s="158"/>
      <c r="F4" s="187"/>
    </row>
    <row r="5" spans="1:6" ht="12" customHeight="1">
      <c r="A5" s="195"/>
      <c r="B5" s="191"/>
      <c r="C5" s="191"/>
      <c r="D5" s="191" t="s">
        <v>1</v>
      </c>
      <c r="E5" s="191"/>
      <c r="F5" s="187"/>
    </row>
    <row r="6" spans="1:6" ht="12.75" customHeight="1" thickBot="1">
      <c r="A6" s="196"/>
      <c r="B6" s="192"/>
      <c r="C6" s="192"/>
      <c r="D6" s="192"/>
      <c r="E6" s="192"/>
      <c r="F6" s="188"/>
    </row>
    <row r="7" spans="1:6" ht="12.75" thickTop="1">
      <c r="A7" s="81"/>
      <c r="B7" s="82"/>
      <c r="C7" s="82"/>
      <c r="D7" s="82"/>
      <c r="E7" s="29"/>
      <c r="F7" s="31"/>
    </row>
    <row r="8" spans="1:6" ht="12">
      <c r="A8" s="83">
        <v>10</v>
      </c>
      <c r="B8" s="84" t="s">
        <v>255</v>
      </c>
      <c r="C8" s="84" t="s">
        <v>256</v>
      </c>
      <c r="D8" s="85">
        <v>1500</v>
      </c>
      <c r="E8" s="85"/>
      <c r="F8" s="34"/>
    </row>
    <row r="9" spans="1:6" ht="12">
      <c r="A9" s="83"/>
      <c r="B9" s="84"/>
      <c r="C9" s="84"/>
      <c r="D9" s="85"/>
      <c r="E9" s="85"/>
      <c r="F9" s="34"/>
    </row>
    <row r="10" spans="1:6" ht="12">
      <c r="A10" s="83" t="s">
        <v>27</v>
      </c>
      <c r="B10" s="84" t="s">
        <v>257</v>
      </c>
      <c r="C10" s="84" t="s">
        <v>258</v>
      </c>
      <c r="D10" s="85"/>
      <c r="E10" s="85"/>
      <c r="F10" s="34"/>
    </row>
    <row r="11" spans="1:6" ht="12">
      <c r="A11" s="83"/>
      <c r="B11" s="84"/>
      <c r="C11" s="84"/>
      <c r="D11" s="85"/>
      <c r="E11" s="85"/>
      <c r="F11" s="34"/>
    </row>
    <row r="12" spans="1:6" ht="12">
      <c r="A12" s="83"/>
      <c r="B12" s="84"/>
      <c r="C12" s="84"/>
      <c r="D12" s="85"/>
      <c r="E12" s="85"/>
      <c r="F12" s="34"/>
    </row>
    <row r="13" spans="1:6" ht="12">
      <c r="A13" s="83"/>
      <c r="B13" s="84"/>
      <c r="C13" s="84" t="s">
        <v>76</v>
      </c>
      <c r="D13" s="85">
        <f>SUM(D8:D12)</f>
        <v>1500</v>
      </c>
      <c r="E13" s="85">
        <f>SUM(E8:E12)</f>
        <v>0</v>
      </c>
      <c r="F13" s="86">
        <f>SUM(F8:F12)</f>
        <v>0</v>
      </c>
    </row>
    <row r="14" spans="1:6" ht="12">
      <c r="A14" s="87"/>
      <c r="B14" s="84"/>
      <c r="C14" s="84"/>
      <c r="D14" s="84"/>
      <c r="E14" s="85"/>
      <c r="F14" s="34"/>
    </row>
    <row r="15" spans="1:6" ht="12">
      <c r="A15" s="88"/>
      <c r="B15" s="89"/>
      <c r="C15" s="89"/>
      <c r="D15" s="89"/>
      <c r="E15" s="90"/>
      <c r="F15" s="49"/>
    </row>
  </sheetData>
  <mergeCells count="9">
    <mergeCell ref="F3:F6"/>
    <mergeCell ref="C1:F2"/>
    <mergeCell ref="D5:E6"/>
    <mergeCell ref="A1:B2"/>
    <mergeCell ref="A3:A6"/>
    <mergeCell ref="B3:B6"/>
    <mergeCell ref="C3:C6"/>
    <mergeCell ref="D3:D4"/>
    <mergeCell ref="E3:E4"/>
  </mergeCells>
  <printOptions horizontalCentered="1"/>
  <pageMargins left="0.64" right="0.55" top="2.11" bottom="0.984251968503937" header="0.96" footer="0.5118110236220472"/>
  <pageSetup horizontalDpi="180" verticalDpi="180" orientation="landscape" paperSize="9" r:id="rId1"/>
  <headerFooter alignWithMargins="0">
    <oddHeader>&amp;C
&amp;"Times New Roman,Félkövér dőlt"&amp;12Tiszagyulaháza község 2010. évi felújítási kiadásainak teljesítése
felújítási célonként&amp;R&amp;"Times New Roman,Dőlt"&amp;8 5.számú melléklet
Adatok ezer forintban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G18" sqref="G18"/>
    </sheetView>
  </sheetViews>
  <sheetFormatPr defaultColWidth="9.00390625" defaultRowHeight="12.75"/>
  <cols>
    <col min="1" max="1" width="6.25390625" style="91" customWidth="1"/>
    <col min="2" max="2" width="31.375" style="91" customWidth="1"/>
    <col min="3" max="3" width="27.00390625" style="91" customWidth="1"/>
    <col min="4" max="4" width="9.75390625" style="91" customWidth="1"/>
    <col min="5" max="5" width="9.75390625" style="74" customWidth="1"/>
    <col min="6" max="6" width="9.125" style="74" customWidth="1"/>
    <col min="7" max="16384" width="9.125" style="91" customWidth="1"/>
  </cols>
  <sheetData>
    <row r="1" spans="1:6" ht="11.25" customHeight="1">
      <c r="A1" s="211" t="s">
        <v>25</v>
      </c>
      <c r="B1" s="212"/>
      <c r="C1" s="201" t="s">
        <v>259</v>
      </c>
      <c r="D1" s="201" t="s">
        <v>90</v>
      </c>
      <c r="E1" s="209" t="s">
        <v>93</v>
      </c>
      <c r="F1" s="197" t="s">
        <v>233</v>
      </c>
    </row>
    <row r="2" spans="1:6" ht="11.25" customHeight="1">
      <c r="A2" s="213"/>
      <c r="B2" s="214"/>
      <c r="C2" s="203"/>
      <c r="D2" s="208"/>
      <c r="E2" s="210"/>
      <c r="F2" s="198"/>
    </row>
    <row r="3" spans="1:6" ht="11.25" customHeight="1">
      <c r="A3" s="201" t="s">
        <v>26</v>
      </c>
      <c r="B3" s="201" t="s">
        <v>0</v>
      </c>
      <c r="C3" s="203"/>
      <c r="D3" s="204" t="s">
        <v>1</v>
      </c>
      <c r="E3" s="205"/>
      <c r="F3" s="199"/>
    </row>
    <row r="4" spans="1:6" ht="12" customHeight="1" thickBot="1">
      <c r="A4" s="202"/>
      <c r="B4" s="202"/>
      <c r="C4" s="202"/>
      <c r="D4" s="206"/>
      <c r="E4" s="207"/>
      <c r="F4" s="200"/>
    </row>
    <row r="5" spans="1:6" ht="12.75" customHeight="1" thickTop="1">
      <c r="A5" s="121"/>
      <c r="B5" s="122"/>
      <c r="C5" s="122"/>
      <c r="D5" s="122"/>
      <c r="E5" s="123"/>
      <c r="F5" s="124"/>
    </row>
    <row r="6" spans="1:6" ht="12.75" customHeight="1">
      <c r="A6" s="83">
        <v>10</v>
      </c>
      <c r="B6" s="125" t="s">
        <v>198</v>
      </c>
      <c r="C6" s="125" t="s">
        <v>260</v>
      </c>
      <c r="D6" s="33">
        <v>1672</v>
      </c>
      <c r="E6" s="33"/>
      <c r="F6" s="34"/>
    </row>
    <row r="7" spans="1:6" ht="12.75" customHeight="1">
      <c r="A7" s="83"/>
      <c r="B7" s="125"/>
      <c r="C7" s="125"/>
      <c r="D7" s="33"/>
      <c r="E7" s="33"/>
      <c r="F7" s="34"/>
    </row>
    <row r="8" spans="1:6" ht="12.75" customHeight="1">
      <c r="A8" s="83" t="s">
        <v>27</v>
      </c>
      <c r="B8" s="84" t="s">
        <v>257</v>
      </c>
      <c r="C8" s="84" t="s">
        <v>269</v>
      </c>
      <c r="D8" s="33"/>
      <c r="E8" s="33">
        <v>2000</v>
      </c>
      <c r="F8" s="34">
        <v>2000</v>
      </c>
    </row>
    <row r="9" spans="1:6" ht="12">
      <c r="A9" s="83"/>
      <c r="B9" s="125"/>
      <c r="C9" s="125"/>
      <c r="D9" s="33"/>
      <c r="E9" s="33"/>
      <c r="F9" s="34"/>
    </row>
    <row r="10" spans="1:6" s="92" customFormat="1" ht="12">
      <c r="A10" s="126"/>
      <c r="B10" s="127" t="s">
        <v>261</v>
      </c>
      <c r="C10" s="127"/>
      <c r="D10" s="40">
        <f>SUM(D6:D9)</f>
        <v>1672</v>
      </c>
      <c r="E10" s="40">
        <f>SUM(E6:E9)</f>
        <v>2000</v>
      </c>
      <c r="F10" s="41">
        <f>SUM(F6:F9)</f>
        <v>2000</v>
      </c>
    </row>
    <row r="11" spans="1:6" ht="12">
      <c r="A11" s="83"/>
      <c r="B11" s="125"/>
      <c r="C11" s="125"/>
      <c r="D11" s="33"/>
      <c r="E11" s="33"/>
      <c r="F11" s="34"/>
    </row>
    <row r="12" spans="1:6" ht="12">
      <c r="A12" s="83">
        <v>10</v>
      </c>
      <c r="B12" s="125" t="s">
        <v>198</v>
      </c>
      <c r="C12" s="125" t="s">
        <v>262</v>
      </c>
      <c r="D12" s="33">
        <v>22</v>
      </c>
      <c r="E12" s="33"/>
      <c r="F12" s="34"/>
    </row>
    <row r="13" spans="1:6" ht="12">
      <c r="A13" s="83"/>
      <c r="B13" s="125"/>
      <c r="C13" s="125"/>
      <c r="D13" s="33"/>
      <c r="E13" s="33"/>
      <c r="F13" s="34"/>
    </row>
    <row r="14" spans="1:6" ht="12">
      <c r="A14" s="83">
        <v>10</v>
      </c>
      <c r="B14" s="125" t="s">
        <v>198</v>
      </c>
      <c r="C14" s="125" t="s">
        <v>263</v>
      </c>
      <c r="D14" s="33">
        <v>12</v>
      </c>
      <c r="E14" s="33"/>
      <c r="F14" s="34"/>
    </row>
    <row r="15" spans="1:6" ht="12">
      <c r="A15" s="83"/>
      <c r="B15" s="125"/>
      <c r="C15" s="125"/>
      <c r="D15" s="33"/>
      <c r="E15" s="33"/>
      <c r="F15" s="34"/>
    </row>
    <row r="16" spans="1:6" ht="12">
      <c r="A16" s="83">
        <v>10</v>
      </c>
      <c r="B16" s="125" t="s">
        <v>198</v>
      </c>
      <c r="C16" s="125" t="s">
        <v>264</v>
      </c>
      <c r="D16" s="33">
        <v>2000</v>
      </c>
      <c r="E16" s="33"/>
      <c r="F16" s="34"/>
    </row>
    <row r="17" spans="1:6" ht="12">
      <c r="A17" s="83"/>
      <c r="B17" s="125"/>
      <c r="C17" s="125"/>
      <c r="D17" s="33"/>
      <c r="E17" s="33"/>
      <c r="F17" s="34"/>
    </row>
    <row r="18" spans="1:6" ht="12">
      <c r="A18" s="83">
        <v>10</v>
      </c>
      <c r="B18" s="125" t="s">
        <v>198</v>
      </c>
      <c r="C18" s="125" t="s">
        <v>79</v>
      </c>
      <c r="D18" s="33">
        <v>400</v>
      </c>
      <c r="E18" s="33">
        <v>400</v>
      </c>
      <c r="F18" s="34">
        <v>400</v>
      </c>
    </row>
    <row r="19" spans="1:6" s="93" customFormat="1" ht="12">
      <c r="A19" s="83"/>
      <c r="B19" s="125"/>
      <c r="C19" s="125"/>
      <c r="D19" s="33"/>
      <c r="E19" s="33"/>
      <c r="F19" s="37"/>
    </row>
    <row r="20" spans="1:6" s="94" customFormat="1" ht="12">
      <c r="A20" s="126"/>
      <c r="B20" s="127" t="s">
        <v>265</v>
      </c>
      <c r="C20" s="127"/>
      <c r="D20" s="40">
        <f>SUM(D12:D19)</f>
        <v>2434</v>
      </c>
      <c r="E20" s="40">
        <f>SUM(E12:E19)</f>
        <v>400</v>
      </c>
      <c r="F20" s="41">
        <f>SUM(F12:F19)</f>
        <v>400</v>
      </c>
    </row>
    <row r="21" spans="1:6" s="93" customFormat="1" ht="12">
      <c r="A21" s="83"/>
      <c r="B21" s="125"/>
      <c r="C21" s="125"/>
      <c r="D21" s="33"/>
      <c r="E21" s="33"/>
      <c r="F21" s="37"/>
    </row>
    <row r="22" spans="1:6" s="93" customFormat="1" ht="12">
      <c r="A22" s="83">
        <v>10</v>
      </c>
      <c r="B22" s="125" t="s">
        <v>198</v>
      </c>
      <c r="C22" s="125" t="s">
        <v>266</v>
      </c>
      <c r="D22" s="33">
        <v>98</v>
      </c>
      <c r="E22" s="33">
        <v>131</v>
      </c>
      <c r="F22" s="34">
        <v>131</v>
      </c>
    </row>
    <row r="23" spans="1:6" ht="12">
      <c r="A23" s="83"/>
      <c r="B23" s="125"/>
      <c r="C23" s="125"/>
      <c r="D23" s="33"/>
      <c r="E23" s="33"/>
      <c r="F23" s="34"/>
    </row>
    <row r="24" spans="1:6" ht="12">
      <c r="A24" s="128"/>
      <c r="B24" s="129" t="s">
        <v>80</v>
      </c>
      <c r="C24" s="129"/>
      <c r="D24" s="36">
        <f>D10+D20+D22</f>
        <v>4204</v>
      </c>
      <c r="E24" s="36">
        <f>E10+E20+E22</f>
        <v>2531</v>
      </c>
      <c r="F24" s="37">
        <f>F10+F20+F22</f>
        <v>2531</v>
      </c>
    </row>
    <row r="25" spans="1:6" ht="12">
      <c r="A25" s="83"/>
      <c r="B25" s="125"/>
      <c r="C25" s="125"/>
      <c r="D25" s="33"/>
      <c r="E25" s="33"/>
      <c r="F25" s="34"/>
    </row>
    <row r="26" spans="1:6" ht="12">
      <c r="A26" s="130"/>
      <c r="B26" s="131"/>
      <c r="C26" s="131"/>
      <c r="D26" s="48"/>
      <c r="E26" s="48"/>
      <c r="F26" s="49"/>
    </row>
    <row r="27" ht="12">
      <c r="A27" s="95"/>
    </row>
  </sheetData>
  <mergeCells count="8">
    <mergeCell ref="F1:F4"/>
    <mergeCell ref="A3:A4"/>
    <mergeCell ref="B3:B4"/>
    <mergeCell ref="C1:C4"/>
    <mergeCell ref="D3:E4"/>
    <mergeCell ref="D1:D2"/>
    <mergeCell ref="E1:E2"/>
    <mergeCell ref="A1:B2"/>
  </mergeCells>
  <printOptions horizontalCentered="1"/>
  <pageMargins left="0.48" right="0.5" top="1.78" bottom="0.984251968503937" header="0.62" footer="0.5118110236220472"/>
  <pageSetup horizontalDpi="180" verticalDpi="180" orientation="landscape" paperSize="9" r:id="rId1"/>
  <headerFooter alignWithMargins="0">
    <oddHeader>&amp;C
&amp;"Times New Roman,Félkövér dőlt"&amp;12Tiszagyulaháza község 2010. évi felhalmozási kiadásainak teljesítése
beruházási célonként, és költségvetési cínenként
&amp;R&amp;"Times New Roman,Dőlt"&amp;8 6.számú melléklet
adatok ezer forintban&amp;"Arial,Dőlt"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G18" sqref="G18"/>
    </sheetView>
  </sheetViews>
  <sheetFormatPr defaultColWidth="9.00390625" defaultRowHeight="12.75"/>
  <cols>
    <col min="1" max="1" width="37.25390625" style="1" customWidth="1"/>
    <col min="2" max="2" width="10.75390625" style="8" customWidth="1"/>
    <col min="3" max="3" width="35.75390625" style="1" customWidth="1"/>
    <col min="4" max="4" width="10.25390625" style="8" bestFit="1" customWidth="1"/>
    <col min="5" max="16384" width="9.125" style="1" customWidth="1"/>
  </cols>
  <sheetData>
    <row r="1" spans="1:4" ht="11.25" customHeight="1">
      <c r="A1" s="215" t="s">
        <v>91</v>
      </c>
      <c r="B1" s="216"/>
      <c r="C1" s="219" t="s">
        <v>92</v>
      </c>
      <c r="D1" s="216"/>
    </row>
    <row r="2" spans="1:4" ht="11.25" customHeight="1">
      <c r="A2" s="217"/>
      <c r="B2" s="218"/>
      <c r="C2" s="217"/>
      <c r="D2" s="218"/>
    </row>
    <row r="3" spans="1:4" ht="15" customHeight="1">
      <c r="A3" s="222" t="s">
        <v>0</v>
      </c>
      <c r="B3" s="220" t="s">
        <v>272</v>
      </c>
      <c r="C3" s="222" t="s">
        <v>0</v>
      </c>
      <c r="D3" s="220" t="s">
        <v>272</v>
      </c>
    </row>
    <row r="4" spans="1:4" ht="20.25" customHeight="1" thickBot="1">
      <c r="A4" s="223"/>
      <c r="B4" s="221"/>
      <c r="C4" s="223"/>
      <c r="D4" s="221"/>
    </row>
    <row r="5" spans="1:4" ht="12" thickTop="1">
      <c r="A5" s="3"/>
      <c r="B5" s="4"/>
      <c r="C5" s="3"/>
      <c r="D5" s="5"/>
    </row>
    <row r="6" spans="1:4" s="16" customFormat="1" ht="11.25">
      <c r="A6" s="21" t="s">
        <v>98</v>
      </c>
      <c r="B6" s="9">
        <v>8815</v>
      </c>
      <c r="C6" s="21" t="s">
        <v>99</v>
      </c>
      <c r="D6" s="11"/>
    </row>
    <row r="7" spans="1:4" ht="11.25">
      <c r="A7" s="3"/>
      <c r="B7" s="4"/>
      <c r="C7" s="3"/>
      <c r="D7" s="5"/>
    </row>
    <row r="8" spans="1:4" ht="12">
      <c r="A8" s="3" t="s">
        <v>4</v>
      </c>
      <c r="B8" s="4">
        <v>1276</v>
      </c>
      <c r="C8" s="25" t="s">
        <v>198</v>
      </c>
      <c r="D8" s="5">
        <v>35509</v>
      </c>
    </row>
    <row r="9" spans="1:4" ht="12">
      <c r="A9" s="3" t="s">
        <v>100</v>
      </c>
      <c r="B9" s="4">
        <v>73</v>
      </c>
      <c r="C9" s="25" t="s">
        <v>82</v>
      </c>
      <c r="D9" s="5">
        <v>5799</v>
      </c>
    </row>
    <row r="10" spans="1:4" ht="12">
      <c r="A10" s="3" t="s">
        <v>101</v>
      </c>
      <c r="B10" s="4">
        <v>28062</v>
      </c>
      <c r="C10" s="25" t="s">
        <v>83</v>
      </c>
      <c r="D10" s="5">
        <v>27988</v>
      </c>
    </row>
    <row r="11" spans="1:4" ht="12">
      <c r="A11" s="3" t="s">
        <v>102</v>
      </c>
      <c r="B11" s="4">
        <v>2212</v>
      </c>
      <c r="C11" s="25" t="s">
        <v>201</v>
      </c>
      <c r="D11" s="5">
        <v>2850</v>
      </c>
    </row>
    <row r="12" spans="1:4" ht="12">
      <c r="A12" s="3" t="s">
        <v>103</v>
      </c>
      <c r="B12" s="4">
        <v>0</v>
      </c>
      <c r="C12" s="25" t="s">
        <v>203</v>
      </c>
      <c r="D12" s="5">
        <v>17298</v>
      </c>
    </row>
    <row r="13" spans="1:4" ht="12">
      <c r="A13" s="3" t="s">
        <v>220</v>
      </c>
      <c r="B13" s="4">
        <v>193</v>
      </c>
      <c r="C13" s="25" t="s">
        <v>205</v>
      </c>
      <c r="D13" s="5">
        <v>3339</v>
      </c>
    </row>
    <row r="14" spans="1:4" ht="11.25">
      <c r="A14" s="21" t="s">
        <v>111</v>
      </c>
      <c r="B14" s="9">
        <f>SUM(B8:B13)</f>
        <v>31816</v>
      </c>
      <c r="C14" s="3"/>
      <c r="D14" s="5"/>
    </row>
    <row r="15" spans="1:4" ht="11.25">
      <c r="A15" s="3"/>
      <c r="B15" s="4"/>
      <c r="C15" s="3"/>
      <c r="D15" s="5"/>
    </row>
    <row r="16" spans="1:4" ht="11.25">
      <c r="A16" s="3" t="s">
        <v>104</v>
      </c>
      <c r="B16" s="4">
        <v>9214</v>
      </c>
      <c r="C16" s="3"/>
      <c r="D16" s="5"/>
    </row>
    <row r="17" spans="1:4" ht="11.25">
      <c r="A17" s="3" t="s">
        <v>112</v>
      </c>
      <c r="B17" s="4">
        <v>23505</v>
      </c>
      <c r="C17" s="3"/>
      <c r="D17" s="5"/>
    </row>
    <row r="18" spans="1:4" ht="11.25">
      <c r="A18" s="3" t="s">
        <v>95</v>
      </c>
      <c r="B18" s="4">
        <v>1515</v>
      </c>
      <c r="C18" s="3"/>
      <c r="D18" s="5"/>
    </row>
    <row r="19" spans="1:4" ht="11.25">
      <c r="A19" s="3" t="s">
        <v>273</v>
      </c>
      <c r="B19" s="4">
        <v>2000</v>
      </c>
      <c r="C19" s="3"/>
      <c r="D19" s="5"/>
    </row>
    <row r="20" spans="1:4" ht="11.25">
      <c r="A20" s="3" t="s">
        <v>105</v>
      </c>
      <c r="B20" s="4"/>
      <c r="C20" s="3"/>
      <c r="D20" s="5"/>
    </row>
    <row r="21" spans="1:4" ht="11.25">
      <c r="A21" s="3" t="s">
        <v>197</v>
      </c>
      <c r="B21" s="4"/>
      <c r="C21" s="3"/>
      <c r="D21" s="5"/>
    </row>
    <row r="22" spans="1:4" ht="11.25">
      <c r="A22" s="3" t="s">
        <v>96</v>
      </c>
      <c r="B22" s="4"/>
      <c r="C22" s="3"/>
      <c r="D22" s="5"/>
    </row>
    <row r="23" spans="1:4" ht="11.25">
      <c r="A23" s="21" t="s">
        <v>113</v>
      </c>
      <c r="B23" s="9">
        <f>SUM(B16:B22)</f>
        <v>36234</v>
      </c>
      <c r="C23" s="3"/>
      <c r="D23" s="5"/>
    </row>
    <row r="24" spans="1:4" s="16" customFormat="1" ht="11.25">
      <c r="A24" s="21" t="s">
        <v>106</v>
      </c>
      <c r="B24" s="9">
        <v>0</v>
      </c>
      <c r="C24" s="21"/>
      <c r="D24" s="11"/>
    </row>
    <row r="25" spans="1:4" ht="11.25">
      <c r="A25" s="21" t="s">
        <v>107</v>
      </c>
      <c r="B25" s="9">
        <v>10121</v>
      </c>
      <c r="C25" s="3"/>
      <c r="D25" s="5"/>
    </row>
    <row r="26" spans="1:4" s="16" customFormat="1" ht="11.25">
      <c r="A26" s="21" t="s">
        <v>9</v>
      </c>
      <c r="B26" s="9">
        <v>0</v>
      </c>
      <c r="C26" s="21"/>
      <c r="D26" s="11"/>
    </row>
    <row r="27" spans="1:4" ht="11.25">
      <c r="A27" s="21" t="s">
        <v>10</v>
      </c>
      <c r="B27" s="9">
        <v>0</v>
      </c>
      <c r="C27" s="3"/>
      <c r="D27" s="5"/>
    </row>
    <row r="28" spans="1:4" s="16" customFormat="1" ht="11.25">
      <c r="A28" s="21" t="s">
        <v>194</v>
      </c>
      <c r="B28" s="9">
        <v>-2229</v>
      </c>
      <c r="C28" s="21"/>
      <c r="D28" s="11"/>
    </row>
    <row r="29" spans="1:4" ht="11.25">
      <c r="A29" s="3"/>
      <c r="B29" s="4"/>
      <c r="C29" s="3"/>
      <c r="D29" s="5"/>
    </row>
    <row r="30" spans="1:4" ht="11.25">
      <c r="A30" s="3"/>
      <c r="B30" s="4"/>
      <c r="C30" s="3"/>
      <c r="D30" s="5"/>
    </row>
    <row r="31" spans="1:4" ht="11.25">
      <c r="A31" s="3"/>
      <c r="B31" s="4"/>
      <c r="C31" s="3"/>
      <c r="D31" s="5"/>
    </row>
    <row r="32" spans="1:4" s="16" customFormat="1" ht="11.25">
      <c r="A32" s="21" t="s">
        <v>108</v>
      </c>
      <c r="B32" s="9">
        <f>B6+B14+B23+B24+B25+B26+B27+B28</f>
        <v>84757</v>
      </c>
      <c r="C32" s="21" t="s">
        <v>109</v>
      </c>
      <c r="D32" s="11">
        <f>SUM(D8:D31)</f>
        <v>92783</v>
      </c>
    </row>
    <row r="33" spans="1:4" ht="11.25">
      <c r="A33" s="3" t="s">
        <v>110</v>
      </c>
      <c r="B33" s="4">
        <f>D32-B32</f>
        <v>8026</v>
      </c>
      <c r="C33" s="3" t="s">
        <v>114</v>
      </c>
      <c r="D33" s="5"/>
    </row>
    <row r="34" spans="1:4" ht="11.25">
      <c r="A34" s="3"/>
      <c r="B34" s="4"/>
      <c r="C34" s="3"/>
      <c r="D34" s="5"/>
    </row>
    <row r="35" spans="1:4" ht="11.25">
      <c r="A35" s="22" t="s">
        <v>70</v>
      </c>
      <c r="B35" s="18">
        <f>SUM(B32:B34)</f>
        <v>92783</v>
      </c>
      <c r="C35" s="22" t="s">
        <v>70</v>
      </c>
      <c r="D35" s="14">
        <f>SUM(D32:D34)</f>
        <v>92783</v>
      </c>
    </row>
    <row r="36" spans="1:4" ht="11.25">
      <c r="A36" s="6"/>
      <c r="B36" s="7"/>
      <c r="C36" s="6"/>
      <c r="D36" s="12"/>
    </row>
  </sheetData>
  <mergeCells count="6">
    <mergeCell ref="A1:B2"/>
    <mergeCell ref="C1:D2"/>
    <mergeCell ref="D3:D4"/>
    <mergeCell ref="A3:A4"/>
    <mergeCell ref="C3:C4"/>
    <mergeCell ref="B3:B4"/>
  </mergeCells>
  <printOptions horizontalCentered="1"/>
  <pageMargins left="0.3937007874015748" right="0.3937007874015748" top="1.3385826771653544" bottom="0.984251968503937" header="0.5118110236220472" footer="0.5118110236220472"/>
  <pageSetup horizontalDpi="300" verticalDpi="300" orientation="landscape" paperSize="9" r:id="rId1"/>
  <headerFooter alignWithMargins="0">
    <oddHeader>&amp;C
&amp;"Times New Roman,Félkövér dőlt"&amp;11Tiszagyulaháza község működési költségvetésének mérlege 2010. évben&amp;R&amp;"Arial,Dőlt"&amp;8 7.számú melléklet
adatok ezer forintban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G18" sqref="G18"/>
    </sheetView>
  </sheetViews>
  <sheetFormatPr defaultColWidth="9.00390625" defaultRowHeight="12.75"/>
  <cols>
    <col min="1" max="1" width="38.875" style="1" bestFit="1" customWidth="1"/>
    <col min="2" max="2" width="9.75390625" style="8" customWidth="1"/>
    <col min="3" max="3" width="38.00390625" style="1" customWidth="1"/>
    <col min="4" max="4" width="9.25390625" style="8" customWidth="1"/>
    <col min="5" max="61" width="9.25390625" style="1" customWidth="1"/>
    <col min="62" max="16384" width="8.75390625" style="1" customWidth="1"/>
  </cols>
  <sheetData>
    <row r="1" spans="1:4" ht="11.25" customHeight="1">
      <c r="A1" s="215" t="s">
        <v>91</v>
      </c>
      <c r="B1" s="216"/>
      <c r="C1" s="224" t="s">
        <v>92</v>
      </c>
      <c r="D1" s="216"/>
    </row>
    <row r="2" spans="1:4" ht="11.25" customHeight="1">
      <c r="A2" s="217"/>
      <c r="B2" s="218"/>
      <c r="C2" s="225"/>
      <c r="D2" s="218"/>
    </row>
    <row r="3" spans="1:4" ht="15" customHeight="1">
      <c r="A3" s="226" t="s">
        <v>0</v>
      </c>
      <c r="B3" s="220" t="s">
        <v>272</v>
      </c>
      <c r="C3" s="222" t="s">
        <v>0</v>
      </c>
      <c r="D3" s="220" t="s">
        <v>272</v>
      </c>
    </row>
    <row r="4" spans="1:4" ht="19.5" customHeight="1" thickBot="1">
      <c r="A4" s="223"/>
      <c r="B4" s="221"/>
      <c r="C4" s="223"/>
      <c r="D4" s="221"/>
    </row>
    <row r="5" spans="1:4" ht="12" thickTop="1">
      <c r="A5" s="20"/>
      <c r="B5" s="19"/>
      <c r="C5" s="20"/>
      <c r="D5" s="5"/>
    </row>
    <row r="6" spans="1:4" ht="11.25" hidden="1">
      <c r="A6" s="2"/>
      <c r="B6" s="15"/>
      <c r="C6" s="24" t="s">
        <v>129</v>
      </c>
      <c r="D6" s="5"/>
    </row>
    <row r="7" spans="1:4" ht="11.25" hidden="1">
      <c r="A7" s="2"/>
      <c r="B7" s="15"/>
      <c r="C7" s="24" t="s">
        <v>130</v>
      </c>
      <c r="D7" s="5"/>
    </row>
    <row r="8" spans="1:4" ht="11.25" hidden="1">
      <c r="A8" s="2"/>
      <c r="B8" s="15"/>
      <c r="C8" s="24" t="s">
        <v>131</v>
      </c>
      <c r="D8" s="5"/>
    </row>
    <row r="9" spans="1:4" ht="11.25">
      <c r="A9" s="24" t="s">
        <v>115</v>
      </c>
      <c r="B9" s="15"/>
      <c r="C9" s="3"/>
      <c r="D9" s="5"/>
    </row>
    <row r="10" spans="1:4" ht="11.25">
      <c r="A10" s="3" t="s">
        <v>116</v>
      </c>
      <c r="B10" s="15"/>
      <c r="C10" s="13"/>
      <c r="D10" s="5"/>
    </row>
    <row r="11" spans="1:4" ht="11.25">
      <c r="A11" s="3" t="s">
        <v>117</v>
      </c>
      <c r="B11" s="4"/>
      <c r="C11" s="21" t="s">
        <v>118</v>
      </c>
      <c r="D11" s="5">
        <v>0</v>
      </c>
    </row>
    <row r="12" spans="1:4" ht="11.25">
      <c r="A12" s="3" t="s">
        <v>119</v>
      </c>
      <c r="B12" s="4">
        <v>43</v>
      </c>
      <c r="C12" s="3" t="s">
        <v>177</v>
      </c>
      <c r="D12" s="5"/>
    </row>
    <row r="13" spans="1:4" ht="11.25">
      <c r="A13" s="23" t="s">
        <v>120</v>
      </c>
      <c r="B13" s="4"/>
      <c r="C13" s="10" t="s">
        <v>276</v>
      </c>
      <c r="D13" s="5">
        <v>2000</v>
      </c>
    </row>
    <row r="14" spans="1:4" ht="11.25" hidden="1">
      <c r="A14" s="23"/>
      <c r="B14" s="4"/>
      <c r="C14" s="3"/>
      <c r="D14" s="5"/>
    </row>
    <row r="15" spans="1:4" ht="11.25">
      <c r="A15" s="21" t="s">
        <v>121</v>
      </c>
      <c r="B15" s="9">
        <f>SUM(B10:B13)</f>
        <v>43</v>
      </c>
      <c r="C15" s="9"/>
      <c r="D15" s="5"/>
    </row>
    <row r="16" spans="1:4" ht="11.25">
      <c r="A16" s="3"/>
      <c r="B16" s="4"/>
      <c r="C16" s="3"/>
      <c r="D16" s="5"/>
    </row>
    <row r="17" spans="1:4" ht="11.25">
      <c r="A17" s="3" t="s">
        <v>274</v>
      </c>
      <c r="B17" s="4">
        <v>2014</v>
      </c>
      <c r="C17" s="21" t="s">
        <v>261</v>
      </c>
      <c r="D17" s="11">
        <f>SUM(D13:D16)</f>
        <v>2000</v>
      </c>
    </row>
    <row r="18" spans="1:4" ht="11.25">
      <c r="A18" s="3"/>
      <c r="B18" s="4"/>
      <c r="C18" s="10"/>
      <c r="D18" s="5"/>
    </row>
    <row r="19" spans="1:4" ht="11.25">
      <c r="A19" s="3"/>
      <c r="B19" s="4"/>
      <c r="C19" s="10"/>
      <c r="D19" s="5"/>
    </row>
    <row r="20" spans="1:4" ht="11.25">
      <c r="A20" s="3"/>
      <c r="B20" s="4"/>
      <c r="C20" s="10"/>
      <c r="D20" s="5"/>
    </row>
    <row r="21" spans="1:4" ht="11.25">
      <c r="A21" s="21" t="s">
        <v>127</v>
      </c>
      <c r="B21" s="9">
        <f>SUM(B17:B17)</f>
        <v>2014</v>
      </c>
      <c r="C21" s="9"/>
      <c r="D21" s="11"/>
    </row>
    <row r="22" spans="1:4" ht="11.25">
      <c r="A22" s="3" t="s">
        <v>196</v>
      </c>
      <c r="B22" s="4">
        <v>3254</v>
      </c>
      <c r="C22" s="21"/>
      <c r="D22" s="5"/>
    </row>
    <row r="23" spans="1:4" ht="11.25">
      <c r="A23" s="3" t="s">
        <v>95</v>
      </c>
      <c r="B23" s="4"/>
      <c r="C23" s="21" t="s">
        <v>275</v>
      </c>
      <c r="D23" s="5">
        <v>131</v>
      </c>
    </row>
    <row r="24" spans="1:4" ht="11.25">
      <c r="A24" s="23"/>
      <c r="B24" s="4"/>
      <c r="C24" s="3"/>
      <c r="D24" s="5"/>
    </row>
    <row r="25" spans="1:4" ht="11.25">
      <c r="A25" s="21" t="s">
        <v>128</v>
      </c>
      <c r="B25" s="9">
        <f>SUM(B22:B24)</f>
        <v>3254</v>
      </c>
      <c r="C25" s="10" t="s">
        <v>79</v>
      </c>
      <c r="D25" s="5">
        <v>400</v>
      </c>
    </row>
    <row r="26" spans="1:4" ht="11.25">
      <c r="A26" s="21" t="s">
        <v>122</v>
      </c>
      <c r="B26" s="9">
        <v>751</v>
      </c>
      <c r="C26" s="3"/>
      <c r="D26" s="5"/>
    </row>
    <row r="27" spans="1:4" ht="11.25">
      <c r="A27" s="3"/>
      <c r="B27" s="4"/>
      <c r="C27" s="3"/>
      <c r="D27" s="5"/>
    </row>
    <row r="28" spans="1:4" ht="11.25">
      <c r="A28" s="21" t="s">
        <v>123</v>
      </c>
      <c r="B28" s="9">
        <v>704</v>
      </c>
      <c r="C28" s="21" t="s">
        <v>124</v>
      </c>
      <c r="D28" s="11">
        <f>SUM(D24:D27)</f>
        <v>400</v>
      </c>
    </row>
    <row r="29" spans="1:4" ht="11.25">
      <c r="A29" s="21"/>
      <c r="B29" s="9"/>
      <c r="C29" s="3"/>
      <c r="D29" s="5"/>
    </row>
    <row r="30" spans="1:4" ht="11.25">
      <c r="A30" s="21"/>
      <c r="B30" s="9"/>
      <c r="C30" s="3"/>
      <c r="D30" s="5"/>
    </row>
    <row r="31" spans="1:4" ht="11.25">
      <c r="A31" s="21"/>
      <c r="B31" s="9"/>
      <c r="C31" s="21"/>
      <c r="D31" s="11"/>
    </row>
    <row r="32" spans="1:4" ht="11.25">
      <c r="A32" s="3"/>
      <c r="B32" s="4"/>
      <c r="C32" s="3"/>
      <c r="D32" s="5"/>
    </row>
    <row r="33" spans="1:4" s="16" customFormat="1" ht="11.25">
      <c r="A33" s="21" t="s">
        <v>125</v>
      </c>
      <c r="B33" s="9">
        <f>B15+B21+B25+B26+B28+B31</f>
        <v>6766</v>
      </c>
      <c r="C33" s="9" t="s">
        <v>277</v>
      </c>
      <c r="D33" s="11">
        <f>D11+D17+D23+D28</f>
        <v>2531</v>
      </c>
    </row>
    <row r="34" spans="1:4" ht="11.25">
      <c r="A34" s="3"/>
      <c r="B34" s="4"/>
      <c r="C34" s="3" t="s">
        <v>126</v>
      </c>
      <c r="D34" s="5">
        <f>B33-D33</f>
        <v>4235</v>
      </c>
    </row>
    <row r="35" spans="1:4" s="17" customFormat="1" ht="10.5">
      <c r="A35" s="22" t="s">
        <v>70</v>
      </c>
      <c r="B35" s="18">
        <f>SUM(B33:B34)</f>
        <v>6766</v>
      </c>
      <c r="C35" s="22" t="s">
        <v>70</v>
      </c>
      <c r="D35" s="14">
        <f>SUM(D33:D34)</f>
        <v>6766</v>
      </c>
    </row>
    <row r="36" spans="1:4" ht="11.25">
      <c r="A36" s="3"/>
      <c r="B36" s="4"/>
      <c r="C36" s="3"/>
      <c r="D36" s="5"/>
    </row>
    <row r="37" spans="1:4" ht="11.25">
      <c r="A37" s="6"/>
      <c r="B37" s="7"/>
      <c r="C37" s="6"/>
      <c r="D37" s="12"/>
    </row>
  </sheetData>
  <mergeCells count="6">
    <mergeCell ref="A1:B2"/>
    <mergeCell ref="C1:D2"/>
    <mergeCell ref="A3:A4"/>
    <mergeCell ref="D3:D4"/>
    <mergeCell ref="C3:C4"/>
    <mergeCell ref="B3:B4"/>
  </mergeCells>
  <printOptions horizontalCentered="1"/>
  <pageMargins left="0.3937007874015748" right="0.3937007874015748" top="0.9055118110236221" bottom="0.38" header="0.31496062992125984" footer="0.2362204724409449"/>
  <pageSetup horizontalDpi="300" verticalDpi="300" orientation="landscape" paperSize="9" r:id="rId1"/>
  <headerFooter alignWithMargins="0">
    <oddHeader>&amp;C
&amp;"Arial,Félkövér dőlt"&amp;11Tiszagyulaháza község felhalmozási költségvetésének mérlege 2010.éven&amp;R&amp;"Arial,Dőlt"&amp;8 8.számú melléklet
adatok ezer forintban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G18" sqref="G18"/>
    </sheetView>
  </sheetViews>
  <sheetFormatPr defaultColWidth="9.00390625" defaultRowHeight="12.75"/>
  <cols>
    <col min="1" max="1" width="36.375" style="133" customWidth="1"/>
    <col min="2" max="3" width="10.75390625" style="151" customWidth="1"/>
    <col min="4" max="4" width="36.375" style="133" customWidth="1"/>
    <col min="5" max="6" width="9.375" style="151" bestFit="1" customWidth="1"/>
    <col min="7" max="7" width="9.125" style="132" customWidth="1"/>
    <col min="8" max="16384" width="9.125" style="133" customWidth="1"/>
  </cols>
  <sheetData>
    <row r="1" spans="1:6" ht="11.25">
      <c r="A1" s="229" t="s">
        <v>132</v>
      </c>
      <c r="B1" s="227" t="s">
        <v>270</v>
      </c>
      <c r="C1" s="227" t="s">
        <v>271</v>
      </c>
      <c r="D1" s="229" t="s">
        <v>133</v>
      </c>
      <c r="E1" s="227" t="s">
        <v>270</v>
      </c>
      <c r="F1" s="227" t="s">
        <v>271</v>
      </c>
    </row>
    <row r="2" spans="1:6" ht="12" customHeight="1" thickBot="1">
      <c r="A2" s="230"/>
      <c r="B2" s="228"/>
      <c r="C2" s="228"/>
      <c r="D2" s="230"/>
      <c r="E2" s="228"/>
      <c r="F2" s="228"/>
    </row>
    <row r="3" spans="1:6" ht="12" thickTop="1">
      <c r="A3" s="134"/>
      <c r="B3" s="135"/>
      <c r="C3" s="135"/>
      <c r="D3" s="134"/>
      <c r="E3" s="135"/>
      <c r="F3" s="135"/>
    </row>
    <row r="4" spans="1:6" ht="11.25">
      <c r="A4" s="134" t="s">
        <v>195</v>
      </c>
      <c r="B4" s="135"/>
      <c r="C4" s="135"/>
      <c r="D4" s="134"/>
      <c r="E4" s="135"/>
      <c r="F4" s="135"/>
    </row>
    <row r="5" spans="1:6" ht="11.25">
      <c r="A5" s="134" t="s">
        <v>172</v>
      </c>
      <c r="B5" s="135"/>
      <c r="C5" s="135"/>
      <c r="D5" s="134"/>
      <c r="E5" s="135"/>
      <c r="F5" s="135"/>
    </row>
    <row r="6" spans="1:6" ht="11.25">
      <c r="A6" s="134" t="s">
        <v>174</v>
      </c>
      <c r="B6" s="135"/>
      <c r="C6" s="135"/>
      <c r="D6" s="134" t="s">
        <v>279</v>
      </c>
      <c r="E6" s="135">
        <v>12339</v>
      </c>
      <c r="F6" s="135">
        <v>12339</v>
      </c>
    </row>
    <row r="7" spans="1:6" ht="11.25">
      <c r="A7" s="136" t="s">
        <v>173</v>
      </c>
      <c r="B7" s="137">
        <f>SUM(B4:B6)</f>
        <v>0</v>
      </c>
      <c r="C7" s="137">
        <f>SUM(C4:C6)</f>
        <v>0</v>
      </c>
      <c r="D7" s="134" t="s">
        <v>136</v>
      </c>
      <c r="E7" s="135">
        <v>678948</v>
      </c>
      <c r="F7" s="135">
        <v>660034</v>
      </c>
    </row>
    <row r="8" spans="1:6" ht="11.25">
      <c r="A8" s="134" t="s">
        <v>175</v>
      </c>
      <c r="B8" s="135">
        <v>543601</v>
      </c>
      <c r="C8" s="135">
        <v>527165</v>
      </c>
      <c r="D8" s="134"/>
      <c r="E8" s="135"/>
      <c r="F8" s="135"/>
    </row>
    <row r="9" spans="1:6" ht="11.25">
      <c r="A9" s="134" t="s">
        <v>176</v>
      </c>
      <c r="B9" s="135">
        <v>179</v>
      </c>
      <c r="C9" s="135">
        <v>138</v>
      </c>
      <c r="D9" s="134"/>
      <c r="E9" s="135"/>
      <c r="F9" s="135"/>
    </row>
    <row r="10" spans="1:6" ht="11.25">
      <c r="A10" s="134" t="s">
        <v>177</v>
      </c>
      <c r="B10" s="135">
        <v>1233</v>
      </c>
      <c r="C10" s="135">
        <v>3233</v>
      </c>
      <c r="D10" s="134"/>
      <c r="E10" s="135"/>
      <c r="F10" s="135"/>
    </row>
    <row r="11" spans="1:6" ht="11.25">
      <c r="A11" s="136" t="s">
        <v>178</v>
      </c>
      <c r="B11" s="138">
        <f>SUM(B8:B10)</f>
        <v>545013</v>
      </c>
      <c r="C11" s="138">
        <f>SUM(C8:C10)</f>
        <v>530536</v>
      </c>
      <c r="D11" s="134"/>
      <c r="E11" s="135"/>
      <c r="F11" s="135"/>
    </row>
    <row r="12" spans="1:6" ht="11.25">
      <c r="A12" s="134" t="s">
        <v>137</v>
      </c>
      <c r="B12" s="135">
        <v>1428</v>
      </c>
      <c r="C12" s="135">
        <v>1559</v>
      </c>
      <c r="D12" s="139" t="s">
        <v>138</v>
      </c>
      <c r="E12" s="140">
        <f>SUM(E6:E10)</f>
        <v>691287</v>
      </c>
      <c r="F12" s="140">
        <f>SUM(F6:F10)</f>
        <v>672373</v>
      </c>
    </row>
    <row r="13" spans="1:6" ht="11.25">
      <c r="A13" s="134" t="s">
        <v>139</v>
      </c>
      <c r="B13" s="135">
        <v>146117</v>
      </c>
      <c r="C13" s="135">
        <v>139735</v>
      </c>
      <c r="D13" s="134"/>
      <c r="E13" s="135"/>
      <c r="F13" s="135"/>
    </row>
    <row r="14" spans="1:6" ht="11.25">
      <c r="A14" s="139" t="s">
        <v>140</v>
      </c>
      <c r="B14" s="141">
        <f>B7+B11+B12+B13</f>
        <v>692558</v>
      </c>
      <c r="C14" s="141">
        <f>C7+C11+C12+C13</f>
        <v>671830</v>
      </c>
      <c r="D14" s="139" t="s">
        <v>141</v>
      </c>
      <c r="E14" s="140">
        <v>3466</v>
      </c>
      <c r="F14" s="140">
        <v>1435</v>
      </c>
    </row>
    <row r="15" spans="1:6" ht="11.25">
      <c r="A15" s="134"/>
      <c r="B15" s="135"/>
      <c r="C15" s="135"/>
      <c r="D15" s="134"/>
      <c r="E15" s="135"/>
      <c r="F15" s="135"/>
    </row>
    <row r="16" spans="1:6" ht="11.25">
      <c r="A16" s="134" t="s">
        <v>142</v>
      </c>
      <c r="B16" s="135">
        <v>176</v>
      </c>
      <c r="C16" s="135">
        <v>322</v>
      </c>
      <c r="D16" s="134" t="s">
        <v>190</v>
      </c>
      <c r="E16" s="135"/>
      <c r="F16" s="135"/>
    </row>
    <row r="17" spans="1:6" ht="11.25">
      <c r="A17" s="134" t="s">
        <v>143</v>
      </c>
      <c r="B17" s="135"/>
      <c r="C17" s="135"/>
      <c r="D17" s="134" t="s">
        <v>144</v>
      </c>
      <c r="E17" s="135">
        <v>2945</v>
      </c>
      <c r="F17" s="135">
        <v>4424</v>
      </c>
    </row>
    <row r="18" spans="1:6" ht="11.25">
      <c r="A18" s="134" t="s">
        <v>145</v>
      </c>
      <c r="B18" s="135">
        <v>865</v>
      </c>
      <c r="C18" s="135">
        <v>982</v>
      </c>
      <c r="D18" s="134" t="s">
        <v>146</v>
      </c>
      <c r="E18" s="135">
        <v>215</v>
      </c>
      <c r="F18" s="135">
        <v>351</v>
      </c>
    </row>
    <row r="19" spans="1:6" ht="11.25">
      <c r="A19" s="134" t="s">
        <v>191</v>
      </c>
      <c r="B19" s="135">
        <v>2737</v>
      </c>
      <c r="C19" s="135">
        <v>3999</v>
      </c>
      <c r="D19" s="134" t="s">
        <v>147</v>
      </c>
      <c r="E19" s="135">
        <v>1889</v>
      </c>
      <c r="F19" s="135"/>
    </row>
    <row r="20" spans="1:6" ht="11.25">
      <c r="A20" s="134" t="s">
        <v>278</v>
      </c>
      <c r="B20" s="135"/>
      <c r="C20" s="135">
        <v>15</v>
      </c>
      <c r="D20" s="142"/>
      <c r="E20" s="135"/>
      <c r="F20" s="135"/>
    </row>
    <row r="21" spans="1:7" s="145" customFormat="1" ht="11.25">
      <c r="A21" s="136" t="s">
        <v>148</v>
      </c>
      <c r="B21" s="138">
        <f>SUM(B18:B19)</f>
        <v>3602</v>
      </c>
      <c r="C21" s="138">
        <f>SUM(C18:C20)</f>
        <v>4996</v>
      </c>
      <c r="D21" s="143" t="s">
        <v>151</v>
      </c>
      <c r="E21" s="138">
        <f>SUM(E17:E19)</f>
        <v>5049</v>
      </c>
      <c r="F21" s="138">
        <f>SUM(F17:F19)</f>
        <v>4775</v>
      </c>
      <c r="G21" s="144"/>
    </row>
    <row r="22" spans="1:6" ht="11.25">
      <c r="A22" s="134" t="s">
        <v>149</v>
      </c>
      <c r="B22" s="146">
        <v>63</v>
      </c>
      <c r="C22" s="146">
        <v>41</v>
      </c>
      <c r="D22" s="134"/>
      <c r="E22" s="135"/>
      <c r="F22" s="135"/>
    </row>
    <row r="23" spans="1:6" ht="11.25">
      <c r="A23" s="134" t="s">
        <v>150</v>
      </c>
      <c r="B23" s="146">
        <v>5000</v>
      </c>
      <c r="C23" s="146">
        <v>527</v>
      </c>
      <c r="D23" s="134"/>
      <c r="E23" s="135"/>
      <c r="F23" s="135"/>
    </row>
    <row r="24" spans="1:6" ht="11.25">
      <c r="A24" s="136" t="s">
        <v>179</v>
      </c>
      <c r="B24" s="137">
        <f>SUM(B22:B23)</f>
        <v>5063</v>
      </c>
      <c r="C24" s="137">
        <f>SUM(C22:C23)</f>
        <v>568</v>
      </c>
      <c r="D24" s="134"/>
      <c r="E24" s="135"/>
      <c r="F24" s="135"/>
    </row>
    <row r="25" spans="1:6" ht="11.25">
      <c r="A25" s="136" t="s">
        <v>185</v>
      </c>
      <c r="B25" s="137"/>
      <c r="C25" s="137"/>
      <c r="D25" s="136" t="s">
        <v>184</v>
      </c>
      <c r="E25" s="135"/>
      <c r="F25" s="135"/>
    </row>
    <row r="26" spans="1:6" ht="11.25">
      <c r="A26" s="134" t="s">
        <v>180</v>
      </c>
      <c r="B26" s="135">
        <v>283</v>
      </c>
      <c r="C26" s="135">
        <v>319</v>
      </c>
      <c r="D26" s="142" t="s">
        <v>186</v>
      </c>
      <c r="E26" s="135">
        <v>61</v>
      </c>
      <c r="F26" s="135">
        <v>363</v>
      </c>
    </row>
    <row r="27" spans="1:6" ht="11.25">
      <c r="A27" s="134" t="s">
        <v>181</v>
      </c>
      <c r="B27" s="135">
        <v>725</v>
      </c>
      <c r="C27" s="135">
        <v>924</v>
      </c>
      <c r="D27" s="134" t="s">
        <v>187</v>
      </c>
      <c r="E27" s="135">
        <v>2544</v>
      </c>
      <c r="F27" s="135">
        <v>13</v>
      </c>
    </row>
    <row r="28" spans="1:6" ht="11.25">
      <c r="A28" s="134" t="s">
        <v>182</v>
      </c>
      <c r="B28" s="135"/>
      <c r="C28" s="135"/>
      <c r="D28" s="134" t="s">
        <v>188</v>
      </c>
      <c r="E28" s="135"/>
      <c r="F28" s="135"/>
    </row>
    <row r="29" spans="1:6" ht="11.25">
      <c r="A29" s="136" t="s">
        <v>183</v>
      </c>
      <c r="B29" s="137">
        <f>SUM(B26:B28)</f>
        <v>1008</v>
      </c>
      <c r="C29" s="137">
        <f>SUM(C26:C28)</f>
        <v>1243</v>
      </c>
      <c r="D29" s="136" t="s">
        <v>189</v>
      </c>
      <c r="E29" s="137">
        <f>SUM(E26:E28)</f>
        <v>2605</v>
      </c>
      <c r="F29" s="137">
        <f>SUM(F26:F28)</f>
        <v>376</v>
      </c>
    </row>
    <row r="30" spans="1:6" ht="11.25">
      <c r="A30" s="136"/>
      <c r="B30" s="138"/>
      <c r="C30" s="138"/>
      <c r="D30" s="134"/>
      <c r="E30" s="135"/>
      <c r="F30" s="135"/>
    </row>
    <row r="31" spans="1:6" ht="11.25">
      <c r="A31" s="139" t="s">
        <v>152</v>
      </c>
      <c r="B31" s="141">
        <f>B16+B21+B24+B29</f>
        <v>9849</v>
      </c>
      <c r="C31" s="141">
        <f>C16+C21+C24+C29</f>
        <v>7129</v>
      </c>
      <c r="D31" s="139" t="s">
        <v>151</v>
      </c>
      <c r="E31" s="141">
        <f>E21+E29</f>
        <v>7654</v>
      </c>
      <c r="F31" s="141">
        <f>F21+F29</f>
        <v>5151</v>
      </c>
    </row>
    <row r="32" spans="1:6" ht="11.25">
      <c r="A32" s="134"/>
      <c r="B32" s="135"/>
      <c r="C32" s="135"/>
      <c r="D32" s="134"/>
      <c r="E32" s="135"/>
      <c r="F32" s="135"/>
    </row>
    <row r="33" spans="1:6" ht="11.25">
      <c r="A33" s="134"/>
      <c r="B33" s="135"/>
      <c r="C33" s="135"/>
      <c r="D33" s="134"/>
      <c r="E33" s="135"/>
      <c r="F33" s="135"/>
    </row>
    <row r="34" spans="1:7" s="148" customFormat="1" ht="10.5">
      <c r="A34" s="139" t="s">
        <v>153</v>
      </c>
      <c r="B34" s="140">
        <f>B14+B31</f>
        <v>702407</v>
      </c>
      <c r="C34" s="140">
        <f>C14+C31</f>
        <v>678959</v>
      </c>
      <c r="D34" s="139" t="s">
        <v>154</v>
      </c>
      <c r="E34" s="141">
        <f>E12+E14+E31</f>
        <v>702407</v>
      </c>
      <c r="F34" s="141">
        <f>F12+F14+F31</f>
        <v>678959</v>
      </c>
      <c r="G34" s="147"/>
    </row>
    <row r="35" spans="1:6" ht="11.25">
      <c r="A35" s="134"/>
      <c r="B35" s="135"/>
      <c r="C35" s="135"/>
      <c r="D35" s="134"/>
      <c r="E35" s="135"/>
      <c r="F35" s="135"/>
    </row>
    <row r="36" spans="1:6" ht="11.25">
      <c r="A36" s="149"/>
      <c r="B36" s="150"/>
      <c r="C36" s="150"/>
      <c r="D36" s="149"/>
      <c r="E36" s="150"/>
      <c r="F36" s="150"/>
    </row>
  </sheetData>
  <mergeCells count="6">
    <mergeCell ref="F1:F2"/>
    <mergeCell ref="A1:A2"/>
    <mergeCell ref="D1:D2"/>
    <mergeCell ref="B1:B2"/>
    <mergeCell ref="C1:C2"/>
    <mergeCell ref="E1:E2"/>
  </mergeCells>
  <printOptions horizontalCentered="1"/>
  <pageMargins left="0.3937007874015748" right="0.3937007874015748" top="1.3779527559055118" bottom="0.984251968503937" header="0.5118110236220472" footer="0.5118110236220472"/>
  <pageSetup horizontalDpi="300" verticalDpi="300" orientation="landscape" paperSize="9" r:id="rId1"/>
  <headerFooter alignWithMargins="0">
    <oddHeader>&amp;C
&amp;"Arial,Félkövér dőlt"&amp;11Tiszagyulaháza község önkormányzatának 2010.évi vagyon mérlege&amp;R&amp;"Arial,Dőlt"&amp;8 9.számú melléklet
adatok ezer 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Mezei János</dc:creator>
  <cp:keywords/>
  <dc:description/>
  <cp:lastModifiedBy>Tgy-gep3</cp:lastModifiedBy>
  <cp:lastPrinted>2011-09-07T13:15:29Z</cp:lastPrinted>
  <dcterms:created xsi:type="dcterms:W3CDTF">2000-02-02T15:47:41Z</dcterms:created>
  <dcterms:modified xsi:type="dcterms:W3CDTF">2011-09-07T13:15:41Z</dcterms:modified>
  <cp:category/>
  <cp:version/>
  <cp:contentType/>
  <cp:contentStatus/>
</cp:coreProperties>
</file>