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.sz.mell  " sheetId="1" r:id="rId1"/>
  </sheets>
  <externalReferences>
    <externalReference r:id="rId2"/>
  </externalReferences>
  <definedNames>
    <definedName name="_xlnm.Print_Area" localSheetId="0">'2.sz.mell  '!$A$1:$J$32</definedName>
  </definedNames>
  <calcPr calcId="145621"/>
</workbook>
</file>

<file path=xl/calcChain.xml><?xml version="1.0" encoding="utf-8"?>
<calcChain xmlns="http://schemas.openxmlformats.org/spreadsheetml/2006/main">
  <c r="I27" i="1" l="1"/>
  <c r="H27" i="1"/>
  <c r="G27" i="1"/>
  <c r="E24" i="1"/>
  <c r="E27" i="1" s="1"/>
  <c r="D24" i="1"/>
  <c r="D27" i="1" s="1"/>
  <c r="C24" i="1"/>
  <c r="C19" i="1"/>
  <c r="I18" i="1"/>
  <c r="I28" i="1" s="1"/>
  <c r="G18" i="1"/>
  <c r="D18" i="1"/>
  <c r="C18" i="1"/>
  <c r="G29" i="1" s="1"/>
  <c r="E12" i="1"/>
  <c r="E18" i="1" s="1"/>
  <c r="D12" i="1"/>
  <c r="H6" i="1"/>
  <c r="H18" i="1" s="1"/>
  <c r="H28" i="1" s="1"/>
  <c r="E4" i="1"/>
  <c r="I4" i="1" s="1"/>
  <c r="D4" i="1"/>
  <c r="H4" i="1" s="1"/>
  <c r="C4" i="1"/>
  <c r="G4" i="1" s="1"/>
  <c r="G28" i="1" l="1"/>
  <c r="C27" i="1"/>
  <c r="E29" i="1"/>
  <c r="I29" i="1"/>
  <c r="E28" i="1"/>
  <c r="H29" i="1"/>
  <c r="C28" i="1"/>
  <c r="C29" i="1"/>
  <c r="D28" i="1"/>
  <c r="H30" i="1" s="1"/>
  <c r="G30" i="1" l="1"/>
  <c r="C30" i="1"/>
  <c r="I30" i="1"/>
  <c r="E30" i="1"/>
</calcChain>
</file>

<file path=xl/sharedStrings.xml><?xml version="1.0" encoding="utf-8"?>
<sst xmlns="http://schemas.openxmlformats.org/spreadsheetml/2006/main" count="78" uniqueCount="77">
  <si>
    <t>ezer forint</t>
  </si>
  <si>
    <t>Sor-
szám</t>
  </si>
  <si>
    <t>Bevételek</t>
  </si>
  <si>
    <t>Kiadások</t>
  </si>
  <si>
    <t>Megnevezés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</si>
  <si>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</si>
  <si>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</si>
  <si>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</si>
  <si>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</si>
  <si>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</si>
  <si>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</si>
  <si>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</si>
  <si>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</si>
  <si>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</si>
  <si>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</si>
  <si>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Önkormányzatok működési támogatásai</t>
  </si>
  <si>
    <t>Személyi juttatások</t>
  </si>
  <si>
    <t>2.</t>
  </si>
  <si>
    <t>Működési célú támogatások államháztartáson belülről</t>
  </si>
  <si>
    <t>Munkaadókat terhelő járulékok és szociális hozzájárulási adó</t>
  </si>
  <si>
    <t>3.</t>
  </si>
  <si>
    <t>2.-ból EU-s támogatás</t>
  </si>
  <si>
    <t xml:space="preserve">Dologi kiadások </t>
  </si>
  <si>
    <t>4.</t>
  </si>
  <si>
    <t>Közhatalmi bevételek</t>
  </si>
  <si>
    <t>Ellátottak pénzbeli juttatásai</t>
  </si>
  <si>
    <t>5.</t>
  </si>
  <si>
    <t>Működési célú átvett pénzeszközök</t>
  </si>
  <si>
    <t>Egyéb működési célú kiadások</t>
  </si>
  <si>
    <t>6.</t>
  </si>
  <si>
    <t>5.-ből EU-s támogatás</t>
  </si>
  <si>
    <t>Tartalékok</t>
  </si>
  <si>
    <t>7.</t>
  </si>
  <si>
    <t>Egyéb működési bevételek</t>
  </si>
  <si>
    <t>8.</t>
  </si>
  <si>
    <t>9.</t>
  </si>
  <si>
    <t>10.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</si>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</sst>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164" fontId="0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ont="1" applyFill="1" applyAlignment="1" applyProtection="1">
      <alignment horizontal="centerContinuous" vertical="center"/>
    </xf>
    <xf numFmtId="164" fontId="0" fillId="0" borderId="0" xfId="0" applyNumberFormat="1" applyFont="1" applyFill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textRotation="180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center" vertical="center"/>
    </xf>
    <xf numFmtId="164" fontId="0" fillId="0" borderId="8" xfId="0" applyNumberFormat="1" applyFont="1" applyFill="1" applyBorder="1" applyAlignment="1" applyProtection="1">
      <alignment horizontal="center" vertical="center" wrapText="1"/>
    </xf>
    <xf numFmtId="164" fontId="8" fillId="0" borderId="9" xfId="0" applyNumberFormat="1" applyFont="1" applyFill="1" applyBorder="1" applyAlignment="1" applyProtection="1">
      <alignment horizontal="center" vertical="center" wrapText="1"/>
    </xf>
    <xf numFmtId="16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6" xfId="0" applyNumberFormat="1" applyFont="1" applyFill="1" applyBorder="1" applyAlignment="1" applyProtection="1">
      <alignment horizontal="center" vertical="center" wrapText="1"/>
    </xf>
    <xf numFmtId="164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Font="1" applyFill="1" applyBorder="1" applyAlignment="1" applyProtection="1">
      <alignment horizontal="center" vertical="center" wrapText="1"/>
    </xf>
    <xf numFmtId="164" fontId="8" fillId="0" borderId="22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4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center" vertical="center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7.%20El&#337;terjeszt&#233;sek/2017.05.29/2016%20besz&#225;mol&#243;%20ktgv/Z&#225;rsz&#225;mad&#225;s%20mell&#233;kletei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mell."/>
      <sheetName val="2.sz.mell  "/>
      <sheetName val="3.sz.mell  "/>
      <sheetName val="4.sz.mell."/>
      <sheetName val="5.sz.mell."/>
      <sheetName val="6. sz. mell"/>
      <sheetName val="7. sz. mell."/>
      <sheetName val="8.sz.mell"/>
      <sheetName val="10.sz mell"/>
      <sheetName val="9.sz mell"/>
      <sheetName val="11.sz.mell"/>
    </sheetNames>
    <sheetDataSet>
      <sheetData sheetId="0">
        <row r="3">
          <cell r="C3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2"/>
  <sheetViews>
    <sheetView tabSelected="1" view="pageLayout" topLeftCell="A4" zoomScale="80" zoomScaleNormal="100" zoomScaleSheetLayoutView="100" zoomScalePageLayoutView="80" workbookViewId="0">
      <selection activeCell="K4" sqref="K4:L4"/>
    </sheetView>
  </sheetViews>
  <sheetFormatPr defaultRowHeight="12.75" x14ac:dyDescent="0.2"/>
  <cols>
    <col min="1" max="1" width="6.83203125" style="1" customWidth="1"/>
    <col min="2" max="2" width="48.1640625" style="4" customWidth="1"/>
    <col min="3" max="3" width="13.83203125" style="1" customWidth="1"/>
    <col min="4" max="4" width="14.1640625" style="1" customWidth="1"/>
    <col min="5" max="5" width="13.33203125" style="1" customWidth="1"/>
    <col min="6" max="6" width="40.83203125" style="1" customWidth="1"/>
    <col min="7" max="7" width="12.33203125" style="1" customWidth="1"/>
    <col min="8" max="8" width="13.5" style="1" customWidth="1"/>
    <col min="9" max="9" width="12.33203125" style="1" customWidth="1"/>
    <col min="10" max="10" width="4.83203125" style="1" customWidth="1"/>
    <col min="11" max="16384" width="9.33203125" style="1"/>
  </cols>
  <sheetData>
    <row r="1" spans="1:13" ht="39.75" customHeight="1" x14ac:dyDescent="0.2">
      <c r="B1" s="2"/>
      <c r="C1" s="3"/>
      <c r="D1" s="3"/>
      <c r="E1" s="3"/>
      <c r="F1" s="3"/>
      <c r="G1" s="45"/>
      <c r="H1" s="45"/>
      <c r="I1" s="3"/>
      <c r="J1" s="15"/>
      <c r="L1" s="4"/>
      <c r="M1" s="4"/>
    </row>
    <row r="2" spans="1:13" ht="14.25" thickBot="1" x14ac:dyDescent="0.25">
      <c r="A2" s="4"/>
      <c r="C2" s="4"/>
      <c r="D2" s="4"/>
      <c r="E2" s="4"/>
      <c r="F2" s="4"/>
      <c r="G2" s="18"/>
      <c r="H2" s="18"/>
      <c r="I2" s="18" t="s">
        <v>0</v>
      </c>
      <c r="J2" s="15"/>
    </row>
    <row r="3" spans="1:13" ht="18" customHeight="1" thickBot="1" x14ac:dyDescent="0.25">
      <c r="A3" s="16" t="s">
        <v>1</v>
      </c>
      <c r="B3" s="5" t="s">
        <v>2</v>
      </c>
      <c r="C3" s="6"/>
      <c r="D3" s="6"/>
      <c r="E3" s="6"/>
      <c r="F3" s="5" t="s">
        <v>3</v>
      </c>
      <c r="G3" s="8"/>
      <c r="H3" s="8"/>
      <c r="I3" s="8"/>
      <c r="J3" s="15"/>
    </row>
    <row r="4" spans="1:13" s="9" customFormat="1" ht="35.25" customHeight="1" thickBot="1" x14ac:dyDescent="0.25">
      <c r="A4" s="17"/>
      <c r="B4" s="5" t="s">
        <v>4</v>
      </c>
      <c r="C4" s="6" t="str">
        <f>+CONCATENATE(LEFT('[1]1.sz.mell.'!C3,4),". évi eredeti előirányzat")</f>
        <v>2016. évi eredeti előirányzat</v>
      </c>
      <c r="D4" s="7" t="str">
        <f>+CONCATENATE(LEFT('[1]1.sz.mell.'!C3,4),". évi módosított előirányzat")</f>
        <v>2016. évi módosított előirányzat</v>
      </c>
      <c r="E4" s="6" t="str">
        <f>+CONCATENATE(LEFT('[1]1.sz.mell.'!C3,4),". évi teljesítés")</f>
        <v>2016. évi teljesítés</v>
      </c>
      <c r="F4" s="5" t="s">
        <v>4</v>
      </c>
      <c r="G4" s="6" t="str">
        <f>+C4</f>
        <v>2016. évi eredeti előirányzat</v>
      </c>
      <c r="H4" s="7" t="str">
        <f>+D4</f>
        <v>2016. évi módosított előirányzat</v>
      </c>
      <c r="I4" s="8" t="str">
        <f>+E4</f>
        <v>2016. évi teljesítés</v>
      </c>
      <c r="J4" s="15"/>
    </row>
    <row r="5" spans="1:13" s="14" customFormat="1" ht="12" customHeight="1" thickBot="1" x14ac:dyDescent="0.25">
      <c r="A5" s="10" t="s">
        <v>5</v>
      </c>
      <c r="B5" s="11" t="s">
        <v>6</v>
      </c>
      <c r="C5" s="12" t="s">
        <v>7</v>
      </c>
      <c r="D5" s="12" t="s">
        <v>8</v>
      </c>
      <c r="E5" s="12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5"/>
    </row>
    <row r="6" spans="1:13" ht="15" customHeight="1" x14ac:dyDescent="0.2">
      <c r="A6" s="19" t="s">
        <v>14</v>
      </c>
      <c r="B6" s="20" t="s">
        <v>15</v>
      </c>
      <c r="C6" s="21">
        <v>50026</v>
      </c>
      <c r="D6" s="21">
        <v>53306</v>
      </c>
      <c r="E6" s="21">
        <v>53306</v>
      </c>
      <c r="F6" s="20" t="s">
        <v>16</v>
      </c>
      <c r="G6" s="21">
        <v>66233</v>
      </c>
      <c r="H6" s="21">
        <f>69968-189</f>
        <v>69779</v>
      </c>
      <c r="I6" s="22">
        <v>61592</v>
      </c>
      <c r="J6" s="15"/>
    </row>
    <row r="7" spans="1:13" ht="15" customHeight="1" x14ac:dyDescent="0.2">
      <c r="A7" s="23" t="s">
        <v>17</v>
      </c>
      <c r="B7" s="24" t="s">
        <v>18</v>
      </c>
      <c r="C7" s="25">
        <v>53855</v>
      </c>
      <c r="D7" s="25">
        <v>62680</v>
      </c>
      <c r="E7" s="25">
        <v>62850</v>
      </c>
      <c r="F7" s="24" t="s">
        <v>19</v>
      </c>
      <c r="G7" s="25">
        <v>12740</v>
      </c>
      <c r="H7" s="25">
        <v>14648</v>
      </c>
      <c r="I7" s="26">
        <v>14625</v>
      </c>
      <c r="J7" s="15"/>
    </row>
    <row r="8" spans="1:13" ht="15" customHeight="1" x14ac:dyDescent="0.2">
      <c r="A8" s="23" t="s">
        <v>20</v>
      </c>
      <c r="B8" s="24" t="s">
        <v>21</v>
      </c>
      <c r="C8" s="25">
        <v>0</v>
      </c>
      <c r="D8" s="25">
        <v>0</v>
      </c>
      <c r="E8" s="25">
        <v>0</v>
      </c>
      <c r="F8" s="24" t="s">
        <v>22</v>
      </c>
      <c r="G8" s="25">
        <v>36858</v>
      </c>
      <c r="H8" s="25">
        <v>50185</v>
      </c>
      <c r="I8" s="26">
        <v>46976</v>
      </c>
      <c r="J8" s="15"/>
    </row>
    <row r="9" spans="1:13" ht="15" customHeight="1" x14ac:dyDescent="0.2">
      <c r="A9" s="23" t="s">
        <v>23</v>
      </c>
      <c r="B9" s="24" t="s">
        <v>24</v>
      </c>
      <c r="C9" s="25">
        <v>8700</v>
      </c>
      <c r="D9" s="25">
        <v>12450</v>
      </c>
      <c r="E9" s="25">
        <v>11203</v>
      </c>
      <c r="F9" s="24" t="s">
        <v>25</v>
      </c>
      <c r="G9" s="25">
        <v>1315</v>
      </c>
      <c r="H9" s="25">
        <v>1315</v>
      </c>
      <c r="I9" s="26">
        <v>1270</v>
      </c>
      <c r="J9" s="15"/>
    </row>
    <row r="10" spans="1:13" ht="15" customHeight="1" x14ac:dyDescent="0.2">
      <c r="A10" s="23" t="s">
        <v>26</v>
      </c>
      <c r="B10" s="27" t="s">
        <v>27</v>
      </c>
      <c r="C10" s="25">
        <v>0</v>
      </c>
      <c r="D10" s="25">
        <v>0</v>
      </c>
      <c r="E10" s="25">
        <v>0</v>
      </c>
      <c r="F10" s="24" t="s">
        <v>28</v>
      </c>
      <c r="G10" s="25">
        <v>6033</v>
      </c>
      <c r="H10" s="25">
        <v>16193</v>
      </c>
      <c r="I10" s="26">
        <v>14455</v>
      </c>
      <c r="J10" s="15"/>
    </row>
    <row r="11" spans="1:13" ht="15" customHeight="1" x14ac:dyDescent="0.2">
      <c r="A11" s="23" t="s">
        <v>29</v>
      </c>
      <c r="B11" s="24" t="s">
        <v>30</v>
      </c>
      <c r="C11" s="28">
        <v>0</v>
      </c>
      <c r="D11" s="28"/>
      <c r="E11" s="28"/>
      <c r="F11" s="24" t="s">
        <v>31</v>
      </c>
      <c r="G11" s="25">
        <v>2000</v>
      </c>
      <c r="H11" s="25">
        <v>2000</v>
      </c>
      <c r="I11" s="26"/>
      <c r="J11" s="15"/>
    </row>
    <row r="12" spans="1:13" ht="15" customHeight="1" x14ac:dyDescent="0.2">
      <c r="A12" s="23" t="s">
        <v>32</v>
      </c>
      <c r="B12" s="24" t="s">
        <v>33</v>
      </c>
      <c r="C12" s="25">
        <v>12598</v>
      </c>
      <c r="D12" s="25">
        <f>13817+381</f>
        <v>14198</v>
      </c>
      <c r="E12" s="25">
        <f>13698+341</f>
        <v>14039</v>
      </c>
      <c r="F12" s="29"/>
      <c r="G12" s="25"/>
      <c r="H12" s="25"/>
      <c r="I12" s="26"/>
      <c r="J12" s="15"/>
    </row>
    <row r="13" spans="1:13" ht="15" customHeight="1" x14ac:dyDescent="0.2">
      <c r="A13" s="23" t="s">
        <v>34</v>
      </c>
      <c r="B13" s="29"/>
      <c r="C13" s="25"/>
      <c r="D13" s="25"/>
      <c r="E13" s="25"/>
      <c r="F13" s="29"/>
      <c r="G13" s="25"/>
      <c r="H13" s="25"/>
      <c r="I13" s="26"/>
      <c r="J13" s="15"/>
    </row>
    <row r="14" spans="1:13" ht="15" customHeight="1" x14ac:dyDescent="0.2">
      <c r="A14" s="23" t="s">
        <v>35</v>
      </c>
      <c r="B14" s="30"/>
      <c r="C14" s="28"/>
      <c r="D14" s="28"/>
      <c r="E14" s="28"/>
      <c r="F14" s="29"/>
      <c r="G14" s="25"/>
      <c r="H14" s="25"/>
      <c r="I14" s="26"/>
      <c r="J14" s="15"/>
    </row>
    <row r="15" spans="1:13" ht="15" customHeight="1" x14ac:dyDescent="0.2">
      <c r="A15" s="23" t="s">
        <v>36</v>
      </c>
      <c r="B15" s="29"/>
      <c r="C15" s="25"/>
      <c r="D15" s="25"/>
      <c r="E15" s="25"/>
      <c r="F15" s="29"/>
      <c r="G15" s="25"/>
      <c r="H15" s="25"/>
      <c r="I15" s="26"/>
      <c r="J15" s="15"/>
    </row>
    <row r="16" spans="1:13" ht="15" customHeight="1" x14ac:dyDescent="0.2">
      <c r="A16" s="23" t="s">
        <v>37</v>
      </c>
      <c r="B16" s="29"/>
      <c r="C16" s="25"/>
      <c r="D16" s="25"/>
      <c r="E16" s="25"/>
      <c r="F16" s="29"/>
      <c r="G16" s="25"/>
      <c r="H16" s="25"/>
      <c r="I16" s="26"/>
      <c r="J16" s="15"/>
    </row>
    <row r="17" spans="1:10" ht="15" customHeight="1" thickBot="1" x14ac:dyDescent="0.25">
      <c r="A17" s="23" t="s">
        <v>38</v>
      </c>
      <c r="B17" s="31"/>
      <c r="C17" s="32"/>
      <c r="D17" s="32"/>
      <c r="E17" s="32"/>
      <c r="F17" s="29"/>
      <c r="G17" s="32"/>
      <c r="H17" s="32"/>
      <c r="I17" s="33"/>
      <c r="J17" s="15"/>
    </row>
    <row r="18" spans="1:10" ht="17.25" customHeight="1" thickBot="1" x14ac:dyDescent="0.25">
      <c r="A18" s="34" t="s">
        <v>39</v>
      </c>
      <c r="B18" s="11" t="s">
        <v>40</v>
      </c>
      <c r="C18" s="12">
        <f>+C6+C7+C9+C10+C12+C13+C14+C15+C16+C17</f>
        <v>125179</v>
      </c>
      <c r="D18" s="12">
        <f>+D6+D7+D9+D10+D12+D13+D14+D15+D16+D17</f>
        <v>142634</v>
      </c>
      <c r="E18" s="12">
        <f>+E6+E7+E9+E10+E12+E13+E14+E15+E16+E17</f>
        <v>141398</v>
      </c>
      <c r="F18" s="11" t="s">
        <v>41</v>
      </c>
      <c r="G18" s="12">
        <f>SUM(G6:G17)</f>
        <v>125179</v>
      </c>
      <c r="H18" s="12">
        <f>SUM(H6:H17)</f>
        <v>154120</v>
      </c>
      <c r="I18" s="13">
        <f>SUM(I6:I17)</f>
        <v>138918</v>
      </c>
      <c r="J18" s="15"/>
    </row>
    <row r="19" spans="1:10" ht="15" customHeight="1" x14ac:dyDescent="0.2">
      <c r="A19" s="35" t="s">
        <v>42</v>
      </c>
      <c r="B19" s="36" t="s">
        <v>43</v>
      </c>
      <c r="C19" s="37">
        <f>+C20+C21+C22+C23</f>
        <v>0</v>
      </c>
      <c r="D19" s="37">
        <v>11486</v>
      </c>
      <c r="E19" s="37">
        <v>32194</v>
      </c>
      <c r="F19" s="24" t="s">
        <v>44</v>
      </c>
      <c r="G19" s="38"/>
      <c r="H19" s="38"/>
      <c r="I19" s="39"/>
      <c r="J19" s="15"/>
    </row>
    <row r="20" spans="1:10" ht="15" customHeight="1" x14ac:dyDescent="0.2">
      <c r="A20" s="23" t="s">
        <v>45</v>
      </c>
      <c r="B20" s="24" t="s">
        <v>46</v>
      </c>
      <c r="C20" s="25"/>
      <c r="D20" s="25">
        <v>11486</v>
      </c>
      <c r="E20" s="25">
        <v>32194</v>
      </c>
      <c r="F20" s="24" t="s">
        <v>47</v>
      </c>
      <c r="G20" s="25"/>
      <c r="H20" s="25"/>
      <c r="I20" s="26"/>
      <c r="J20" s="15"/>
    </row>
    <row r="21" spans="1:10" ht="15" customHeight="1" x14ac:dyDescent="0.2">
      <c r="A21" s="23" t="s">
        <v>48</v>
      </c>
      <c r="B21" s="24" t="s">
        <v>49</v>
      </c>
      <c r="C21" s="25"/>
      <c r="D21" s="25"/>
      <c r="E21" s="25"/>
      <c r="F21" s="24" t="s">
        <v>50</v>
      </c>
      <c r="G21" s="25"/>
      <c r="H21" s="25"/>
      <c r="I21" s="26"/>
      <c r="J21" s="15"/>
    </row>
    <row r="22" spans="1:10" ht="15" customHeight="1" x14ac:dyDescent="0.2">
      <c r="A22" s="23" t="s">
        <v>51</v>
      </c>
      <c r="B22" s="24" t="s">
        <v>52</v>
      </c>
      <c r="C22" s="25"/>
      <c r="D22" s="25"/>
      <c r="E22" s="25"/>
      <c r="F22" s="24" t="s">
        <v>53</v>
      </c>
      <c r="G22" s="25"/>
      <c r="H22" s="25"/>
      <c r="I22" s="26"/>
      <c r="J22" s="15"/>
    </row>
    <row r="23" spans="1:10" ht="15" customHeight="1" x14ac:dyDescent="0.2">
      <c r="A23" s="23" t="s">
        <v>54</v>
      </c>
      <c r="B23" s="24" t="s">
        <v>55</v>
      </c>
      <c r="C23" s="25"/>
      <c r="D23" s="25"/>
      <c r="E23" s="25"/>
      <c r="F23" s="36" t="s">
        <v>56</v>
      </c>
      <c r="G23" s="25"/>
      <c r="H23" s="25"/>
      <c r="I23" s="26"/>
      <c r="J23" s="15"/>
    </row>
    <row r="24" spans="1:10" ht="15" customHeight="1" x14ac:dyDescent="0.2">
      <c r="A24" s="23" t="s">
        <v>57</v>
      </c>
      <c r="B24" s="24" t="s">
        <v>58</v>
      </c>
      <c r="C24" s="40">
        <f>+C25+C26</f>
        <v>0</v>
      </c>
      <c r="D24" s="40">
        <f>+D25+D26</f>
        <v>0</v>
      </c>
      <c r="E24" s="40">
        <f>+E25+E26</f>
        <v>0</v>
      </c>
      <c r="F24" s="24" t="s">
        <v>59</v>
      </c>
      <c r="G24" s="25"/>
      <c r="H24" s="25"/>
      <c r="I24" s="26"/>
      <c r="J24" s="15"/>
    </row>
    <row r="25" spans="1:10" ht="15" customHeight="1" x14ac:dyDescent="0.2">
      <c r="A25" s="35" t="s">
        <v>60</v>
      </c>
      <c r="B25" s="36" t="s">
        <v>61</v>
      </c>
      <c r="C25" s="38"/>
      <c r="D25" s="38"/>
      <c r="E25" s="38"/>
      <c r="F25" s="20" t="s">
        <v>62</v>
      </c>
      <c r="G25" s="38"/>
      <c r="H25" s="38"/>
      <c r="I25" s="39"/>
      <c r="J25" s="15"/>
    </row>
    <row r="26" spans="1:10" ht="15" customHeight="1" thickBot="1" x14ac:dyDescent="0.25">
      <c r="A26" s="23" t="s">
        <v>63</v>
      </c>
      <c r="B26" s="24" t="s">
        <v>64</v>
      </c>
      <c r="C26" s="25"/>
      <c r="D26" s="25"/>
      <c r="E26" s="25"/>
      <c r="F26" s="29"/>
      <c r="G26" s="25"/>
      <c r="H26" s="25"/>
      <c r="I26" s="26"/>
      <c r="J26" s="15"/>
    </row>
    <row r="27" spans="1:10" ht="17.25" customHeight="1" thickBot="1" x14ac:dyDescent="0.25">
      <c r="A27" s="34" t="s">
        <v>65</v>
      </c>
      <c r="B27" s="11" t="s">
        <v>66</v>
      </c>
      <c r="C27" s="12">
        <f>+C19+C24</f>
        <v>0</v>
      </c>
      <c r="D27" s="12">
        <f>+D19+D24</f>
        <v>11486</v>
      </c>
      <c r="E27" s="12">
        <f>+E19+E24</f>
        <v>32194</v>
      </c>
      <c r="F27" s="11" t="s">
        <v>67</v>
      </c>
      <c r="G27" s="12">
        <f>SUM(G19:G26)</f>
        <v>0</v>
      </c>
      <c r="H27" s="12">
        <f>SUM(H19:H26)</f>
        <v>0</v>
      </c>
      <c r="I27" s="13">
        <f>SUM(I19:I26)</f>
        <v>0</v>
      </c>
      <c r="J27" s="15"/>
    </row>
    <row r="28" spans="1:10" ht="17.25" customHeight="1" thickBot="1" x14ac:dyDescent="0.25">
      <c r="A28" s="34" t="s">
        <v>68</v>
      </c>
      <c r="B28" s="41" t="s">
        <v>69</v>
      </c>
      <c r="C28" s="42">
        <f>+C18+C27</f>
        <v>125179</v>
      </c>
      <c r="D28" s="42">
        <f>+D18+D27</f>
        <v>154120</v>
      </c>
      <c r="E28" s="43">
        <f>+E18+E27</f>
        <v>173592</v>
      </c>
      <c r="F28" s="41" t="s">
        <v>70</v>
      </c>
      <c r="G28" s="42">
        <f>+G18+G27</f>
        <v>125179</v>
      </c>
      <c r="H28" s="42">
        <f>+H18+H27</f>
        <v>154120</v>
      </c>
      <c r="I28" s="44">
        <f>+I18+I27</f>
        <v>138918</v>
      </c>
      <c r="J28" s="15"/>
    </row>
    <row r="29" spans="1:10" ht="17.25" customHeight="1" thickBot="1" x14ac:dyDescent="0.25">
      <c r="A29" s="34" t="s">
        <v>71</v>
      </c>
      <c r="B29" s="41" t="s">
        <v>72</v>
      </c>
      <c r="C29" s="42" t="str">
        <f>IF(C18-G18&lt;0,G18-C18,"-")</f>
        <v>-</v>
      </c>
      <c r="D29" s="42"/>
      <c r="E29" s="43" t="str">
        <f>IF(E18-I18&lt;0,I18-E18,"-")</f>
        <v>-</v>
      </c>
      <c r="F29" s="41" t="s">
        <v>73</v>
      </c>
      <c r="G29" s="42" t="str">
        <f>IF(C18-G18&gt;0,C18-G18,"-")</f>
        <v>-</v>
      </c>
      <c r="H29" s="42" t="str">
        <f>IF(D18-H18&gt;0,D18-H18,"-")</f>
        <v>-</v>
      </c>
      <c r="I29" s="44">
        <f>IF(E18-I18&gt;0,E18-I18,"-")</f>
        <v>2480</v>
      </c>
      <c r="J29" s="15"/>
    </row>
    <row r="30" spans="1:10" ht="17.25" customHeight="1" thickBot="1" x14ac:dyDescent="0.25">
      <c r="A30" s="34" t="s">
        <v>74</v>
      </c>
      <c r="B30" s="41" t="s">
        <v>75</v>
      </c>
      <c r="C30" s="42" t="str">
        <f>IF(C28-G28&lt;0,G28-C28,"-")</f>
        <v>-</v>
      </c>
      <c r="D30" s="42"/>
      <c r="E30" s="43" t="str">
        <f>IF(E28-I28&lt;0,I28-E28,"-")</f>
        <v>-</v>
      </c>
      <c r="F30" s="41" t="s">
        <v>76</v>
      </c>
      <c r="G30" s="42" t="str">
        <f>IF(C28-G28&gt;0,C28-G28,"-")</f>
        <v>-</v>
      </c>
      <c r="H30" s="42" t="str">
        <f>IF(D28-H28&gt;0,D28-H28,"-")</f>
        <v>-</v>
      </c>
      <c r="I30" s="44">
        <f>IF(E28-I28&gt;0,E28-I28,"-")</f>
        <v>34674</v>
      </c>
      <c r="J30" s="15"/>
    </row>
    <row r="31" spans="1:10" x14ac:dyDescent="0.2">
      <c r="A31" s="4"/>
      <c r="C31" s="4"/>
      <c r="D31" s="4"/>
      <c r="E31" s="4"/>
      <c r="F31" s="4"/>
      <c r="G31" s="4"/>
      <c r="H31" s="4"/>
      <c r="I31" s="4"/>
    </row>
    <row r="32" spans="1:10" x14ac:dyDescent="0.2">
      <c r="A32" s="4"/>
      <c r="C32" s="4"/>
      <c r="D32" s="4"/>
      <c r="E32" s="4"/>
      <c r="F32" s="4"/>
      <c r="G32" s="4"/>
      <c r="H32" s="4"/>
      <c r="I32" s="4"/>
    </row>
  </sheetData>
  <mergeCells count="2">
    <mergeCell ref="J1:J30"/>
    <mergeCell ref="A3:A4"/>
  </mergeCells>
  <printOptions horizontalCentered="1"/>
  <pageMargins left="0.31496062992125984" right="0.47244094488188981" top="0.9055118110236221" bottom="0.51181102362204722" header="0.6692913385826772" footer="0.27559055118110237"/>
  <pageSetup paperSize="9" scale="70" orientation="landscape" verticalDpi="300" r:id="rId1"/>
  <headerFooter alignWithMargins="0">
    <oddHeader xml:space="preserve">&amp;C&amp;"Times New Roman CE,Félkövér"&amp;8Tiszagyulaháza Község Önkormányzatának 2016. évi működési bevételeinek és kiadásainak mérlege&amp;R&amp;"Times New Roman CE,Dőlt"&amp;8 2.melléklet a 9/2017.(V. 30.) 
Önkományzati Rendelethez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2.sz.mell  </vt:lpstr>
      <vt:lpstr>'2.sz.mell  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2017-06-06T12:45:49Z</cp:lastPrinted>
  <dcterms:created xsi:type="dcterms:W3CDTF">2017-05-29T12:17:29Z</dcterms:created>
  <dcterms:modified xsi:type="dcterms:W3CDTF">2017-06-06T12:57:17Z</dcterms:modified>
</cp:coreProperties>
</file>